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noaash\Desktop\"/>
    </mc:Choice>
  </mc:AlternateContent>
  <xr:revisionPtr revIDLastSave="0" documentId="13_ncr:1_{000A05EF-8593-4F37-AE2D-522E6EB85D7C}" xr6:coauthVersionLast="47" xr6:coauthVersionMax="47" xr10:uidLastSave="{00000000-0000-0000-0000-000000000000}"/>
  <bookViews>
    <workbookView xWindow="-110" yWindow="-110" windowWidth="19420" windowHeight="10420" tabRatio="682" firstSheet="5" activeTab="8" xr2:uid="{00000000-000D-0000-FFFF-FFFF00000000}"/>
  </bookViews>
  <sheets>
    <sheet name="שער" sheetId="2" r:id="rId1"/>
    <sheet name="מ. בחינות - תכולת בסיס" sheetId="13" r:id="rId2"/>
    <sheet name="מ. בחינות - תכולה אופציונאלית" sheetId="11" r:id="rId3"/>
    <sheet name="דמי תפעול שנתיים" sheetId="6" r:id="rId4"/>
    <sheet name="דמי תפעול עבור הבחינות ממוחשבות" sheetId="16" r:id="rId5"/>
    <sheet name="פיתוחים והתאמות שו&quot;ש" sheetId="12" r:id="rId6"/>
    <sheet name="שירותי כ&quot;א לביצוע בחינה" sheetId="14" r:id="rId7"/>
    <sheet name="שירותים לוגיסטיים וטכניים" sheetId="15" r:id="rId8"/>
    <sheet name="ציון עלות לצורך השוואת הצעות" sheetId="10" r:id="rId9"/>
  </sheets>
  <definedNames>
    <definedName name="_xlnm.Print_Area" localSheetId="0">שער!$A$1:$G$14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 i="10" l="1"/>
  <c r="C9" i="10"/>
  <c r="E14" i="6"/>
  <c r="E15" i="6"/>
  <c r="E16" i="6"/>
  <c r="E17" i="6"/>
  <c r="E18" i="6"/>
  <c r="E19" i="6"/>
  <c r="E20" i="6"/>
  <c r="E13" i="6"/>
  <c r="G16" i="15" l="1"/>
  <c r="G15" i="15"/>
  <c r="G14" i="15"/>
  <c r="G13" i="15"/>
  <c r="G12" i="15"/>
  <c r="G11" i="15"/>
  <c r="G10" i="15"/>
  <c r="G9" i="15"/>
  <c r="G8" i="15"/>
  <c r="G6" i="15"/>
  <c r="G7" i="14"/>
  <c r="I7" i="14" s="1"/>
  <c r="G6" i="14"/>
  <c r="I6" i="14" s="1"/>
  <c r="H16" i="12"/>
  <c r="G15" i="12"/>
  <c r="I15" i="12" s="1"/>
  <c r="G14" i="12"/>
  <c r="I14" i="12" s="1"/>
  <c r="G13" i="12"/>
  <c r="I13" i="12" s="1"/>
  <c r="G12" i="12"/>
  <c r="I12" i="12" s="1"/>
  <c r="G11" i="12"/>
  <c r="I11" i="12" s="1"/>
  <c r="G10" i="12"/>
  <c r="I10" i="12" s="1"/>
  <c r="G9" i="12"/>
  <c r="I9" i="12" s="1"/>
  <c r="G8" i="12"/>
  <c r="I8" i="12" s="1"/>
  <c r="G7" i="12"/>
  <c r="I7" i="12" s="1"/>
  <c r="G15" i="16"/>
  <c r="G14" i="16"/>
  <c r="G13" i="16"/>
  <c r="G12" i="16"/>
  <c r="G11" i="16"/>
  <c r="G10" i="16"/>
  <c r="G9" i="16"/>
  <c r="E21" i="6"/>
  <c r="E9" i="6"/>
  <c r="E10" i="6" s="1"/>
  <c r="E11" i="6" s="1"/>
  <c r="F18" i="11"/>
  <c r="F17" i="11"/>
  <c r="F16" i="11"/>
  <c r="F15" i="11"/>
  <c r="F14" i="11"/>
  <c r="F13" i="11"/>
  <c r="F12" i="11"/>
  <c r="F11" i="11"/>
  <c r="F8" i="13"/>
  <c r="F9" i="13" s="1"/>
  <c r="C6" i="10" s="1"/>
  <c r="E6" i="10" s="1"/>
  <c r="G16" i="16" l="1"/>
  <c r="G17" i="16" s="1"/>
  <c r="C10" i="10" s="1"/>
  <c r="E10" i="10" s="1"/>
  <c r="E22" i="6"/>
  <c r="E9" i="10" s="1"/>
  <c r="I8" i="14"/>
  <c r="I9" i="14" s="1"/>
  <c r="C12" i="10" s="1"/>
  <c r="E12" i="10" s="1"/>
  <c r="G17" i="15"/>
  <c r="G18" i="15" s="1"/>
  <c r="C13" i="10" s="1"/>
  <c r="E13" i="10" s="1"/>
  <c r="F19" i="11"/>
  <c r="C7" i="10" s="1"/>
  <c r="E7" i="10" s="1"/>
  <c r="I16" i="12"/>
  <c r="I17" i="12" s="1"/>
  <c r="I18" i="12" s="1"/>
  <c r="C11" i="10" s="1"/>
  <c r="E11" i="10" s="1"/>
</calcChain>
</file>

<file path=xl/sharedStrings.xml><?xml version="1.0" encoding="utf-8"?>
<sst xmlns="http://schemas.openxmlformats.org/spreadsheetml/2006/main" count="205" uniqueCount="163">
  <si>
    <t>מזהה הפנייה לקבלת הצעות:</t>
  </si>
  <si>
    <t>נושא הפנייה לקבלת הצעות:</t>
  </si>
  <si>
    <t>שם הגוף המציע:</t>
  </si>
  <si>
    <t>תאריך:</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</si>
  <si>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</si>
  <si>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</si>
  <si>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</si>
  <si>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סה"כ עלות לצורך השוואת הצעות</t>
  </si>
  <si>
    <t>סה"כ</t>
  </si>
  <si>
    <t>רכיב</t>
  </si>
  <si>
    <t xml:space="preserve">נושאים </t>
  </si>
  <si>
    <t>שירותי בחינות ממוחשבות עבור משרד המשפטים</t>
  </si>
  <si>
    <t>תפקיד</t>
  </si>
  <si>
    <t xml:space="preserve">תעריף לאחר הנחה (₪) </t>
  </si>
  <si>
    <t>משקל</t>
  </si>
  <si>
    <t>תעריף משוקלל</t>
  </si>
  <si>
    <t>תעריף שעה מירבי (₪)</t>
  </si>
  <si>
    <t xml:space="preserve">אחוז הנחה </t>
  </si>
  <si>
    <t>מפתח</t>
  </si>
  <si>
    <t>מנהל פרויקט</t>
  </si>
  <si>
    <t>מנתח מערכת/ מיישם</t>
  </si>
  <si>
    <t>ארכיטקט</t>
  </si>
  <si>
    <t>בודק</t>
  </si>
  <si>
    <t>מדריך/מטמיע</t>
  </si>
  <si>
    <t>DBA</t>
  </si>
  <si>
    <t>DevOps</t>
  </si>
  <si>
    <t>מומחה UI/UX</t>
  </si>
  <si>
    <t>2.3 ג'</t>
  </si>
  <si>
    <t>2.1 ג'</t>
  </si>
  <si>
    <t>2.2 ג'</t>
  </si>
  <si>
    <t>6.2 ג'</t>
  </si>
  <si>
    <t>2.4 ג'</t>
  </si>
  <si>
    <t>4.3 ג'</t>
  </si>
  <si>
    <t>3.4 ג'</t>
  </si>
  <si>
    <t>2.9 ג'</t>
  </si>
  <si>
    <t>2.6 ג'</t>
  </si>
  <si>
    <t>אשכול ורמה</t>
  </si>
  <si>
    <t xml:space="preserve">2.4.2 משתמשים והרשאות </t>
  </si>
  <si>
    <t xml:space="preserve"> סעיף</t>
  </si>
  <si>
    <t xml:space="preserve">2.4.3 יצירה ועריכה של בחינה </t>
  </si>
  <si>
    <t>2.4.5 ביצוע בחינה - צד נבחן</t>
  </si>
  <si>
    <t>2.4.6 ביצוע מבחן - צד מנהל מערכת</t>
  </si>
  <si>
    <t>2.4.8 אבט"מ וטוהר בחינות</t>
  </si>
  <si>
    <t>2.4.9 ממשקים</t>
  </si>
  <si>
    <t>2.4.10 דוחות, BI, סטטיסטיקה</t>
  </si>
  <si>
    <t xml:space="preserve">   עלות פיתוח רכיבי "1" לסעיף ₪</t>
  </si>
  <si>
    <t>פיתוח מערכת</t>
  </si>
  <si>
    <t>מערכת בחינות - תכולת בסיס</t>
  </si>
  <si>
    <t>מערכת בחינות - תכולה אופציונאלית</t>
  </si>
  <si>
    <t>שירותים</t>
  </si>
  <si>
    <t xml:space="preserve"> מערכת בחינות תכולה אופצינאלית </t>
  </si>
  <si>
    <t xml:space="preserve">  עלות ₪</t>
  </si>
  <si>
    <t xml:space="preserve"> עלות משוקללת ₪</t>
  </si>
  <si>
    <t>כמות/פקטור</t>
  </si>
  <si>
    <t>יחידת מדידה</t>
  </si>
  <si>
    <t>תעריף מירבי לשרות  ₪ (ללא מע"מ)</t>
  </si>
  <si>
    <t>שעה</t>
  </si>
  <si>
    <t>כמות שנתית</t>
  </si>
  <si>
    <t>יחידה</t>
  </si>
  <si>
    <t>מחברת בחינה</t>
  </si>
  <si>
    <t>יום עבודה</t>
  </si>
  <si>
    <t>תעריף מוצע לרכיב  ₪ (ללא מע"מ)</t>
  </si>
  <si>
    <t>מבחן עד 40 נבחנים</t>
  </si>
  <si>
    <t>מבחן עד 100 נבחנים</t>
  </si>
  <si>
    <t>מבחן עד 400 נבחנים</t>
  </si>
  <si>
    <t>ארוע בחינה</t>
  </si>
  <si>
    <t>10-40 נבחנים</t>
  </si>
  <si>
    <t>41-100 נבחנים</t>
  </si>
  <si>
    <t>101-200 נבחנים</t>
  </si>
  <si>
    <t>201-400 נבחנים</t>
  </si>
  <si>
    <r>
      <rPr>
        <b/>
        <u/>
        <sz val="14"/>
        <color rgb="FFFF0000"/>
        <rFont val="Arial"/>
        <family val="2"/>
        <scheme val="minor"/>
      </rPr>
      <t>לתשומת לב המציעים</t>
    </r>
    <r>
      <rPr>
        <b/>
        <sz val="14"/>
        <color rgb="FFFF0000"/>
        <rFont val="Arial"/>
        <family val="2"/>
        <scheme val="minor"/>
      </rPr>
      <t xml:space="preserve">
 פרוט סעיפי המשנה בעמודה "רכיב" מסופק לטובת נהירות ונוחות בלבד. הסווג במסמכי המכרז הינו הקובע. בכל מקרה של טעות סופר מסמכי המכרז גוברים</t>
    </r>
  </si>
  <si>
    <t>שירותי כ"א לביצוע בחינה</t>
  </si>
  <si>
    <t>שירותים לוגיסטיים וטכניים</t>
  </si>
  <si>
    <t>רכיב שרות</t>
  </si>
  <si>
    <t>עלות כוללת
 ש"ח (לפני מע"מ)</t>
  </si>
  <si>
    <t>עלות כוללת
ש"ח (לפני מע"מ)</t>
  </si>
  <si>
    <t>כלל רכיבים בסווג "1" - סעיפי משנה 1,15,16</t>
  </si>
  <si>
    <t>כלל רכיבים בסווג "1" - סעיפי משנה 1,2,3,6</t>
  </si>
  <si>
    <t>כלל רכיבים בסווג "1" - סעיפי משנה 5,10</t>
  </si>
  <si>
    <t>כלל רכיבים בסווג "1" - סעיפי משנה 6,12,18</t>
  </si>
  <si>
    <t>כלל רכיבים בסווג "1" - סעיפי משנה 4,6,10</t>
  </si>
  <si>
    <t>רכיב בסווג "1" - סעיף משנה 2</t>
  </si>
  <si>
    <t>כלל רכיבים בסווג "1" - סעיפי משנה 2,4,5</t>
  </si>
  <si>
    <t>2.4.7 בדיקה ותוצאות בחינה</t>
  </si>
  <si>
    <t>כלל רכיבים בסווג "1" - סעיפי משנה 8,9,11, 14(ה),15(ג,ד,ה)</t>
  </si>
  <si>
    <t>עלות שנתית בש"ח (לפני מע"מ)</t>
  </si>
  <si>
    <t>עלות כוללת
ש"ח(לפני מע"מ)</t>
  </si>
  <si>
    <t xml:space="preserve"> עלות כוללת בש"ח לפני מע"מ</t>
  </si>
  <si>
    <t xml:space="preserve">   עלות פיתוח רכיבי מערכת ₪ (לפני מע"מ)</t>
  </si>
  <si>
    <t xml:space="preserve"> סה"כ דמי שימוש שנתיים עבור בחינות ממוחשבת בלבד  </t>
  </si>
  <si>
    <r>
      <rPr>
        <b/>
        <u/>
        <sz val="14"/>
        <color rgb="FFFF0000"/>
        <rFont val="Arial"/>
        <family val="2"/>
        <scheme val="minor"/>
      </rPr>
      <t>לתשומת לב המציעים</t>
    </r>
    <r>
      <rPr>
        <b/>
        <sz val="14"/>
        <color rgb="FFFF0000"/>
        <rFont val="Arial"/>
        <family val="2"/>
        <scheme val="minor"/>
      </rPr>
      <t xml:space="preserve">
(1) הנתון "כמות שנתית"  הינו הערכה בלבד. אין המשרד מתחייב להיקף או דיוק הנתונים. הנתונים מובאים לטובת הערכה בלבד ומשמשים לטובת השוואת הצעת העלות. 
היקף כמותי מדוייק יקבע ע"י המשרד ויועבר לזוכה זמן סביר טרם עריכת המבחן כמפורט במסמכי המכרז. 
(2) בכל טווח נבחנים בעמודה "רכיב" המציע נדרש לאפשר מרווח של עד 7% או 7 נבחנים הגבוה מביניהם. לדוגמא, אם יבחנו 107 נבחנים, הרי הרכיב יתומחר לפי רצועה 41-100. </t>
    </r>
  </si>
  <si>
    <t>המציע מתבקש לנקוב באחוז הנחה על תעריפי חשכ"ל מרביים, רמה ג', בהתאם לתפקידי נותני השירותים.</t>
  </si>
  <si>
    <t>סה"כ עלות בש"ח ( לפני מע"מ)</t>
  </si>
  <si>
    <t xml:space="preserve">הערה: הבחנות ע"ג מחברת נייר, לא תישא עלות נוספת כמו במקרה של מבחן ממוחשב המפורטת בגליון זה, אלא רק בסעיפי עלות כמפורט בגיליון שירותים לוגיסטיים וטכניים: </t>
  </si>
  <si>
    <t>הדפסה, סריקה (רגילה/אופטית), מוקד (לפי סוג), מסך LED וכו' בהתאם לכמות שיזמין המשרד</t>
  </si>
  <si>
    <t>אחוז ההנחה לא יעלה על 18%. במידה ולא יוגדר אחוז הנחה, הוא יקבע על 0%.</t>
  </si>
  <si>
    <t>המציע מתבקש לפרט אחוז הנחה לכל רכיב שרות. במידה ולא יוגדר אחוז הנחה, הוא יקבע על 0%.</t>
  </si>
  <si>
    <t>תעריף מוצע לרכיב  ₪ (לפני מע"מ)</t>
  </si>
  <si>
    <t>תמורה עבור שירותים לוגיסטיים וטכניים</t>
  </si>
  <si>
    <t xml:space="preserve">סך דמי שימוש עבור הבחנות ממוחשבת (לא כולל שנת הקמה) (9 שנים)  </t>
  </si>
  <si>
    <t>401-800 נבחנים</t>
  </si>
  <si>
    <t>1400- 801 נבחנים</t>
  </si>
  <si>
    <t>שעת נציג מוקד - א-סינכרוני (חזרה לפנייה בטלפון, צאט, דוא"ל)</t>
  </si>
  <si>
    <t>תמורה עבור שירותים לוגיסטיים וטכניים (לא כולל שנת הקמה) (9 שנים)</t>
  </si>
  <si>
    <t xml:space="preserve">סריקת רגילה ( סריקת מחברת בחינה והעלאה למערכת) </t>
  </si>
  <si>
    <t>עמוד תשובות</t>
  </si>
  <si>
    <t>מבחן עד 800 נבחנים</t>
  </si>
  <si>
    <t>מבחן מעל 800 נבחנים</t>
  </si>
  <si>
    <t>הדפסת שאלוני בחינה (כולל עמוד תשובות, דפי נוסחאות, דף כניסה למערכת, הובלה ואיסוף ל/מ אתר המבחן)</t>
  </si>
  <si>
    <t xml:space="preserve">סריקת אופטית (סריקת עמוד תשובות והעלאה למערכת) </t>
  </si>
  <si>
    <t>הערה: לטובת חישוב ציון העלות של ההצעה,  מרכיב ה SLA (קנסות/בונוסים) לא נלקח בחשבון.</t>
  </si>
  <si>
    <t>תומך טכני/טכנאי מחשבים/רשת/מערכת ליום מבחן</t>
  </si>
  <si>
    <t>התקנת תוכנת בחינה ממוחשבת בכיתת מחשבים</t>
  </si>
  <si>
    <t>שכירת והתקנת מסך LED גדול</t>
  </si>
  <si>
    <t>כלל רכיבי מערכת בסווג 2 - בכל סעיפי המשנה 2.4.1-2.4.10</t>
  </si>
  <si>
    <t xml:space="preserve">המציע מתבקש לפרט דמי שימוש עבור ביצוע בחינה ממוחשבת בלבד. </t>
  </si>
  <si>
    <t xml:space="preserve">שכירת מחשב נייד </t>
  </si>
  <si>
    <t>המציע מתבקש לפרט עלות פיתוח רכיבי מערכת (דרישות פונקציונאליות) המסווגים ברמה 2 בהתאם למוגדר בסעיף 2.4 במכרז.</t>
  </si>
  <si>
    <t>המציע מתבקש לפרט עלות פיתוח רכיבי מערכת (דרישות פונקציונאליות) המסווגים ברמה "1" בהתאם למוגדר בסעיף 2.4 במכרז.</t>
  </si>
  <si>
    <t>למשרד עומדת זכות ברירה לרכוש פיתוח של רכיב בטבלה לפי שיקולו הבלעדי.</t>
  </si>
  <si>
    <t>במידה והרכיב קיים (out of the box) ולא נדרשות תשומות פיתוח/התאמות - יש לרשום עלות 0.</t>
  </si>
  <si>
    <t xml:space="preserve">עברו כל סעיף בטבלה (1-8) העלות תכלול את הדרכת משתמשי המערכת. </t>
  </si>
  <si>
    <t xml:space="preserve">העלות תכלול את הדרכת משתמשי המערכת. </t>
  </si>
  <si>
    <t xml:space="preserve">במידה והמשרד יבחר לרכוש פיתוח של סעיף מסוים, הרכש יחול על כלל סעיפי המשנה של אותו הסעיף. </t>
  </si>
  <si>
    <t>פיתוחים והתאמות שו"ש</t>
  </si>
  <si>
    <t xml:space="preserve">המציע מתבקש לפרט עלות עבור כל רכיב שרות. </t>
  </si>
  <si>
    <t>עלות לצורך השוואת הצעות</t>
  </si>
  <si>
    <t xml:space="preserve"> העלות תכלול ציוות גורם מנהל "פרויקטור" אשר ינהל את ארוע הבחינה מול המשרד לגבי כל נושא תפעולי וטכני בארוע בחינה. </t>
  </si>
  <si>
    <t xml:space="preserve"> עלות השרות נדרשת לגלם כל תשומה נוספת נדרשת מצד הזוכה לקיום אירוע הבחינה, מעבר לשירותים המפורטים בגיליונות האחרים לתשלום ב -Excel  הצעת המחיר.</t>
  </si>
  <si>
    <t xml:space="preserve"> ארוע בחינה ממחושבת יתומחר בהתאם לכמות נבחנים כמפורט בטבלה.</t>
  </si>
  <si>
    <t>עלות פיתוחים והתאמות לשנה (2,000 שעות)</t>
  </si>
  <si>
    <t>עלות פיתוחים והתאמות לכל תקופת ההתקשרות (לא כולל שנת הקמה) (9 שנים)</t>
  </si>
  <si>
    <t xml:space="preserve">עלות שנתית עבור שירותי כ"א  לביצוע בחינה </t>
  </si>
  <si>
    <t>עלות שירותי כ"א לביצוע בחינה לצורך התקשרות (לא כולל שנת הקמה) (9 שנים)</t>
  </si>
  <si>
    <t>תוספת עלות עבור נבחן בודד מעבר ל 1400 נבחנים (1400+7%)</t>
  </si>
  <si>
    <t>דמי תפעול עבור בחינות ממוחשבות</t>
  </si>
  <si>
    <t>דמי תפעול שנתיים למערכת לפי הנחיית המכרז  (בהתאם לרכיב)</t>
  </si>
  <si>
    <t>סה"כ דמי תפעול שנתיים למערך מבחנים - תכולת בסיס</t>
  </si>
  <si>
    <t>סה"כ לתפעול מערך מבחנים - תכולת בסיס לצורך התקשרות (לא כולל שנת הקמה) (9 שנים)</t>
  </si>
  <si>
    <t>סה"כ דמי תפעול שנתיים למערך מבחנים - תכולה אופצינאלית</t>
  </si>
  <si>
    <t>רכיב העלות יכלול בתוכו גם את רכיבי ה- HelpDesk למשתמשי האגף, דמי תפעול מערכתי (הקמת בחינות, בדיקת בחינות, גיבויים וכו) כולל החצנת בחינת דמו ועריכת בחינות פילוט כמוגדר במסמכי המכרז.</t>
  </si>
  <si>
    <t>דמי תפעול שנתיים</t>
  </si>
  <si>
    <t xml:space="preserve">דמי תפעול שנתיים </t>
  </si>
  <si>
    <t>דמי תפעול שנתיים עבור בחינות ממוחשבות</t>
  </si>
  <si>
    <t>סה"כ דמי תפעול מערך מבחנים - תכולה אופציונאלית לצורך התקשרות (לא כולל שנת הקמה) (9 שנים)</t>
  </si>
  <si>
    <t xml:space="preserve">מערכת בחינות תכולת בסיס    </t>
  </si>
  <si>
    <t>המציע מתבקש לפרט עלות דמי תפעול שנתיים למערכת בחינות ממוחשבות לפי הנחיית סעיף 2.7 לכתב המכרז.</t>
  </si>
  <si>
    <t xml:space="preserve"> מערכת בחינות תכולה אופציונאלית (2.4.2) סווג 1</t>
  </si>
  <si>
    <t xml:space="preserve"> מערכת בחינות תכולה אופציונאלית (2.4.3) סווג 1</t>
  </si>
  <si>
    <t xml:space="preserve"> מערכת בחינות תכולה אופציונאלית (2.4.5) סווג 1</t>
  </si>
  <si>
    <t xml:space="preserve"> מערכת בחינות תכולה אופציונאלית (2.4.6) סווג 1</t>
  </si>
  <si>
    <t xml:space="preserve"> מערכת בחינות תכולה אופציונאלית (2.4.7) סווג 1</t>
  </si>
  <si>
    <t xml:space="preserve"> מערכת בחינות תכולה אופציונאלית (2.4.8) סווג 1</t>
  </si>
  <si>
    <t xml:space="preserve"> מערכת בחינות תכולה אופציונאלית (2.4.9) סווג 1</t>
  </si>
  <si>
    <t xml:space="preserve"> מערכת בחינות תכולה אופציונאלית (2.4.10) סווג 1</t>
  </si>
  <si>
    <t>תאריך</t>
  </si>
  <si>
    <t>שם מלא</t>
  </si>
  <si>
    <t>חתימה וחותמת</t>
  </si>
  <si>
    <r>
      <rPr>
        <b/>
        <u/>
        <sz val="14"/>
        <color rgb="FFFF0000"/>
        <rFont val="Arial"/>
        <family val="2"/>
        <scheme val="minor"/>
      </rPr>
      <t>לתשומת לב המציעים</t>
    </r>
    <r>
      <rPr>
        <b/>
        <sz val="14"/>
        <color rgb="FFFF0000"/>
        <rFont val="Arial"/>
        <family val="2"/>
        <scheme val="minor"/>
      </rPr>
      <t xml:space="preserve"> 
אין המשרד מתחייב להיקף או דיוק הנתונים. הנתונים מובאים לטובת הערכה בלבד ומשמשים לטובת השוואת הצעת העלות. היקף כמותי מדוייק יקבע ע"י המשרד ויעבר לזוכה זמן סביר טרם עריכת המבחן כמפורט במסמכי המכרז.</t>
    </r>
  </si>
  <si>
    <r>
      <rPr>
        <b/>
        <u/>
        <sz val="14"/>
        <color rgb="FFFF0000"/>
        <rFont val="Arial"/>
        <family val="2"/>
        <scheme val="minor"/>
      </rPr>
      <t>לתשומת לב המציעים</t>
    </r>
    <r>
      <rPr>
        <b/>
        <sz val="14"/>
        <color rgb="FFFF0000"/>
        <rFont val="Arial"/>
        <family val="2"/>
        <scheme val="minor"/>
      </rPr>
      <t xml:space="preserve">
(1) הנתון "כמות שנתית"  הינו הערכה בלבד. אין המשרד מתחייב להיקף או דיוק הנתונים. הנתונים מובאים לטובת הערכה בלבד ומשמשים לטובת השוואת הצעת העלות. היקף כמותי מדוייק יקבע ע"י המשרד ויעבר לספק הזוכה זמן סביר טרם עריכת המבחן כמפורט במסמכי המכרז. 
(2) בכל טווח נבחנים בעמודה "רכיב" המציע נדרש לאפשר מרווח של עד 7% או 10 מחברות בחינה הגבוה מביניהם. לדוגמה, למבחן של 40 או 100 נבחנים תדרש הדפסת 10 מחברות עודפות בלא תוספת מחיר. </t>
    </r>
  </si>
  <si>
    <r>
      <rPr>
        <b/>
        <u/>
        <sz val="14"/>
        <color theme="1"/>
        <rFont val="Arial"/>
        <family val="2"/>
        <scheme val="minor"/>
      </rPr>
      <t>דגשים למילוי הצעת המחיר</t>
    </r>
    <r>
      <rPr>
        <sz val="11"/>
        <color theme="1"/>
        <rFont val="Arial"/>
        <family val="2"/>
        <charset val="177"/>
        <scheme val="minor"/>
      </rPr>
      <t xml:space="preserve">
1. כל המחירים יוצגו במטבע המצויין בכותרת עמודת המחיר לפני מע"מ.
2. יש לשים לב להוראות שמנוסחות בכותרת העמודה.
3. המחירים עבור שירותים מקצועיים הם לשעת עבודה (60 דקות) ואין להציע מחירים גבוהים מהמחירים המרביים שהמשרד קבע.
4. שדות באפור חסומים לעדכון ואת המחירים ואחוזי ההנחה יש להזין בתאים הלבנים.
5. י</t>
    </r>
    <r>
      <rPr>
        <b/>
        <sz val="11"/>
        <color theme="1"/>
        <rFont val="Arial"/>
        <family val="2"/>
        <scheme val="minor"/>
      </rPr>
      <t>ש להדפיס את חוברת העבודה לאחר מילוי הנתונים ולחתום על התדפיס באופן המחייב את המציע. התדפיס החתום יוגש במעטפת הצעת המחיר ביחד עם עותק דיגיטלי של חוברת העבודה כקובץ Excel ועותק של התדפיס סרוק בתבנית קובץ PDF</t>
    </r>
    <r>
      <rPr>
        <sz val="11"/>
        <color theme="1"/>
        <rFont val="Arial"/>
        <family val="2"/>
        <charset val="177"/>
        <scheme val="minor"/>
      </rPr>
      <t>.
6. כל הכמויות המוצגות הן לצורך השוואת הצעות ואינן מחייבות את המשרד בכל צורה שהיא.
7. המציע מתבקש לציין לכל רכיב רלוונטי את אחוז ההנחה המוצע על ידו.
 8.</t>
    </r>
    <r>
      <rPr>
        <b/>
        <sz val="11"/>
        <color rgb="FFFF0000"/>
        <rFont val="Arial"/>
        <family val="2"/>
        <scheme val="minor"/>
      </rPr>
      <t xml:space="preserve"> </t>
    </r>
    <r>
      <rPr>
        <b/>
        <sz val="11"/>
        <rFont val="Arial"/>
        <family val="2"/>
        <scheme val="minor"/>
      </rPr>
      <t>יש לשים לב למלא את כל גיליונות העלות ולהערות המופיעות בתחתית כל גיליון באדום</t>
    </r>
    <r>
      <rPr>
        <b/>
        <sz val="11"/>
        <color rgb="FFFF0000"/>
        <rFont val="Arial"/>
        <family val="2"/>
        <scheme val="minor"/>
      </rPr>
      <t>.</t>
    </r>
    <r>
      <rPr>
        <sz val="11"/>
        <color theme="1"/>
        <rFont val="Arial"/>
        <family val="2"/>
        <charset val="177"/>
        <scheme val="minor"/>
      </rPr>
      <t xml:space="preserve">
למען הסר ספק חובה למלא הצעת מחיר לכל רכיב עלות מבוקש בתבנית הצעת המחיר, הימנעות ממילוי הצעת מחיר לרכיב עלות מבוקש עלולה להוביל לפסילת ההצעה. 
במידה ולא ימולא אחוז הנחה לרכיבי פיתוחים והתאמות שו"ש ו/או לרכיב שירותי כח אדם, הנחת עבודה שהנחה הינה בשיעור 0%.</t>
    </r>
  </si>
  <si>
    <t>תעריף משוקלל לשעה</t>
  </si>
  <si>
    <t>08-2024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</si>
</sst>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
    <numFmt numFmtId="165" formatCode="[$$-409]#,##0"/>
    <numFmt numFmtId="166" formatCode="0.0"/>
    <numFmt numFmtId="167" formatCode="&quot;₪&quot;\ #,##0.00"/>
    <numFmt numFmtId="168" formatCode="&quot;₪&quot;\ #,##0"/>
  </numFmts>
  <fonts count="25"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b/>
      <sz val="24"/>
      <color theme="1"/>
      <name val="Arial"/>
      <family val="2"/>
      <scheme val="minor"/>
    </font>
    <font>
      <sz val="12"/>
      <name val="Arial"/>
      <family val="2"/>
    </font>
    <font>
      <sz val="14"/>
      <name val="Arial"/>
      <family val="2"/>
    </font>
    <font>
      <b/>
      <u/>
      <sz val="11"/>
      <color theme="1"/>
      <name val="Arial"/>
      <family val="2"/>
      <scheme val="minor"/>
    </font>
    <font>
      <sz val="12"/>
      <color theme="1"/>
      <name val="David"/>
      <family val="2"/>
    </font>
    <font>
      <b/>
      <u/>
      <sz val="14"/>
      <color theme="1"/>
      <name val="Arial"/>
      <family val="2"/>
      <scheme val="minor"/>
    </font>
    <font>
      <b/>
      <sz val="12"/>
      <color theme="1"/>
      <name val="Arial"/>
      <family val="2"/>
      <scheme val="minor"/>
    </font>
    <font>
      <b/>
      <sz val="11"/>
      <color theme="1"/>
      <name val="Arial"/>
      <family val="2"/>
      <scheme val="minor"/>
    </font>
    <font>
      <b/>
      <sz val="11"/>
      <color indexed="8"/>
      <name val="Arial"/>
      <family val="2"/>
      <scheme val="minor"/>
    </font>
    <font>
      <sz val="11"/>
      <color indexed="8"/>
      <name val="Arial"/>
      <family val="2"/>
      <scheme val="minor"/>
    </font>
    <font>
      <b/>
      <sz val="14"/>
      <color theme="1"/>
      <name val="Arial"/>
      <family val="2"/>
      <scheme val="minor"/>
    </font>
    <font>
      <b/>
      <sz val="16"/>
      <color theme="1"/>
      <name val="Arial"/>
      <family val="2"/>
      <scheme val="minor"/>
    </font>
    <font>
      <b/>
      <sz val="14"/>
      <color rgb="FFFF0000"/>
      <name val="Arial"/>
      <family val="2"/>
      <scheme val="minor"/>
    </font>
    <font>
      <b/>
      <u/>
      <sz val="14"/>
      <color rgb="FFFF0000"/>
      <name val="Arial"/>
      <family val="2"/>
      <scheme val="minor"/>
    </font>
    <font>
      <sz val="14"/>
      <color theme="1"/>
      <name val="Arial"/>
      <family val="2"/>
      <scheme val="minor"/>
    </font>
    <font>
      <b/>
      <sz val="11"/>
      <color rgb="FFFF0000"/>
      <name val="Arial"/>
      <family val="2"/>
      <scheme val="minor"/>
    </font>
    <font>
      <sz val="11"/>
      <color theme="1"/>
      <name val="Arial"/>
      <family val="2"/>
      <charset val="177"/>
      <scheme val="minor"/>
    </font>
    <font>
      <sz val="11"/>
      <color theme="1"/>
      <name val="Arial"/>
      <family val="2"/>
      <scheme val="minor"/>
    </font>
    <font>
      <b/>
      <sz val="11"/>
      <name val="Arial"/>
      <family val="2"/>
      <scheme val="minor"/>
    </font>
  </fonts>
  <fills count="8">
    <fill>
      <patternFill patternType="none"/>
    </fill>
    <fill>
      <patternFill patternType="gray125"/>
    </fill>
    <fill>
      <patternFill patternType="solid">
        <fgColor theme="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C6D9F1"/>
        <bgColor indexed="64"/>
      </patternFill>
    </fill>
    <fill>
      <patternFill patternType="solid">
        <fgColor theme="4" tint="0.59999389629810485"/>
        <bgColor indexed="64"/>
      </patternFill>
    </fill>
    <fill>
      <patternFill patternType="solid">
        <fgColor theme="0"/>
        <bgColor indexed="64"/>
      </patternFill>
    </fill>
  </fills>
  <borders count="24">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diagonal/>
    </border>
    <border>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s>
  <cellStyleXfs count="2">
    <xf numFmtId="0" fontId="0" fillId="0" borderId="0"/>
    <xf numFmtId="9" fontId="22" fillId="0" borderId="0" applyFont="0" applyFill="0" applyBorder="0" applyAlignment="0" applyProtection="0"/>
  </cellStyleXfs>
  <cellXfs count="177">
    <xf numFmtId="0" fontId="0" fillId="0" borderId="0" xfId="0"/>
    <xf numFmtId="0" fontId="0" fillId="0" borderId="0" xfId="0" applyFill="1"/>
    <xf numFmtId="0" fontId="0" fillId="0" borderId="1"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2" xfId="0" applyBorder="1"/>
    <xf numFmtId="0" fontId="0" fillId="0" borderId="3" xfId="0" applyBorder="1"/>
    <xf numFmtId="0" fontId="7" fillId="0" borderId="0" xfId="0" applyFont="1" applyFill="1" applyBorder="1" applyAlignment="1">
      <alignment vertical="center"/>
    </xf>
    <xf numFmtId="0" fontId="7" fillId="0" borderId="0" xfId="0" applyFont="1" applyFill="1" applyBorder="1"/>
    <xf numFmtId="0" fontId="8" fillId="2" borderId="4" xfId="0" applyFont="1" applyFill="1" applyBorder="1" applyAlignment="1" applyProtection="1">
      <alignment horizontal="right" vertical="top" wrapText="1"/>
    </xf>
    <xf numFmtId="0" fontId="7"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8" fillId="0" borderId="0" xfId="0" applyNumberFormat="1" applyFont="1" applyFill="1" applyBorder="1" applyAlignment="1" applyProtection="1">
      <alignment horizontal="right" vertical="center" wrapText="1"/>
    </xf>
    <xf numFmtId="14" fontId="8" fillId="0" borderId="0" xfId="0" applyNumberFormat="1" applyFont="1" applyFill="1" applyBorder="1" applyAlignment="1" applyProtection="1">
      <alignment vertical="center" wrapText="1"/>
    </xf>
    <xf numFmtId="49" fontId="8" fillId="0" borderId="0" xfId="0" applyNumberFormat="1" applyFont="1" applyFill="1" applyBorder="1" applyAlignment="1" applyProtection="1">
      <alignment horizontal="right" vertical="top" wrapText="1"/>
    </xf>
    <xf numFmtId="0" fontId="8" fillId="0" borderId="0" xfId="0" applyFont="1" applyFill="1" applyBorder="1" applyAlignment="1" applyProtection="1">
      <alignment horizontal="right" vertical="center" wrapText="1"/>
    </xf>
    <xf numFmtId="0" fontId="8" fillId="0" borderId="0" xfId="0" applyFont="1" applyFill="1" applyBorder="1" applyAlignment="1" applyProtection="1">
      <alignment horizontal="right" vertical="top" wrapText="1"/>
    </xf>
    <xf numFmtId="0" fontId="5" fillId="0" borderId="0" xfId="0" applyFont="1"/>
    <xf numFmtId="0" fontId="5" fillId="0" borderId="0" xfId="0" applyFont="1" applyAlignment="1">
      <alignment vertical="center"/>
    </xf>
    <xf numFmtId="0" fontId="5" fillId="2" borderId="5" xfId="0" applyFont="1" applyFill="1" applyBorder="1" applyAlignment="1">
      <alignment horizontal="center" vertical="center" wrapText="1" readingOrder="2"/>
    </xf>
    <xf numFmtId="0" fontId="5" fillId="2" borderId="5" xfId="0" applyFont="1" applyFill="1" applyBorder="1" applyAlignment="1">
      <alignment horizontal="right" vertical="center" wrapText="1" readingOrder="2"/>
    </xf>
    <xf numFmtId="0" fontId="5" fillId="2" borderId="6" xfId="0" applyFont="1" applyFill="1" applyBorder="1" applyAlignment="1">
      <alignment horizontal="left" vertical="center" wrapText="1" readingOrder="1"/>
    </xf>
    <xf numFmtId="49" fontId="8" fillId="0" borderId="4" xfId="0" applyNumberFormat="1" applyFont="1" applyFill="1" applyBorder="1" applyAlignment="1" applyProtection="1">
      <alignment horizontal="right" vertical="center" wrapText="1"/>
      <protection locked="0"/>
    </xf>
    <xf numFmtId="14" fontId="8" fillId="0" borderId="4" xfId="0" applyNumberFormat="1" applyFont="1" applyFill="1" applyBorder="1" applyAlignment="1" applyProtection="1">
      <alignment vertical="center" wrapText="1"/>
      <protection locked="0"/>
    </xf>
    <xf numFmtId="49" fontId="8" fillId="0" borderId="4" xfId="0" applyNumberFormat="1" applyFont="1" applyFill="1" applyBorder="1" applyAlignment="1" applyProtection="1">
      <alignment horizontal="right" vertical="top" wrapText="1"/>
      <protection locked="0"/>
    </xf>
    <xf numFmtId="0" fontId="0" fillId="2" borderId="7" xfId="0" applyFill="1" applyBorder="1"/>
    <xf numFmtId="0" fontId="9" fillId="2" borderId="8" xfId="0" applyFont="1" applyFill="1" applyBorder="1" applyAlignment="1">
      <alignment vertical="top" wrapText="1" readingOrder="2"/>
    </xf>
    <xf numFmtId="0" fontId="0" fillId="2" borderId="9" xfId="0" applyFill="1" applyBorder="1"/>
    <xf numFmtId="0" fontId="10" fillId="2" borderId="10" xfId="0" applyFont="1" applyFill="1" applyBorder="1"/>
    <xf numFmtId="0" fontId="9" fillId="2" borderId="10" xfId="0" applyFont="1" applyFill="1" applyBorder="1" applyAlignment="1">
      <alignment vertical="top" wrapText="1" readingOrder="2"/>
    </xf>
    <xf numFmtId="0" fontId="10" fillId="2" borderId="10" xfId="0" applyFont="1" applyFill="1" applyBorder="1" applyAlignment="1">
      <alignment horizontal="justify" vertical="center" readingOrder="2"/>
    </xf>
    <xf numFmtId="0" fontId="0" fillId="2" borderId="0" xfId="0" applyFont="1" applyFill="1" applyBorder="1" applyAlignment="1">
      <alignment vertical="top" wrapText="1" readingOrder="2"/>
    </xf>
    <xf numFmtId="0" fontId="9" fillId="2" borderId="0" xfId="0" applyFont="1" applyFill="1" applyBorder="1" applyAlignment="1">
      <alignment vertical="top" wrapText="1" readingOrder="2"/>
    </xf>
    <xf numFmtId="0" fontId="0" fillId="2" borderId="11" xfId="0" applyFill="1" applyBorder="1"/>
    <xf numFmtId="0" fontId="9" fillId="2" borderId="12" xfId="0" applyFont="1" applyFill="1" applyBorder="1" applyAlignment="1">
      <alignment vertical="top" wrapText="1" readingOrder="2"/>
    </xf>
    <xf numFmtId="0" fontId="9" fillId="2" borderId="13" xfId="0" applyFont="1" applyFill="1" applyBorder="1" applyAlignment="1">
      <alignment vertical="top" wrapText="1" readingOrder="2"/>
    </xf>
    <xf numFmtId="0" fontId="12" fillId="2" borderId="5" xfId="0" applyFont="1" applyFill="1" applyBorder="1" applyAlignment="1">
      <alignment horizontal="center" vertical="center" wrapText="1" readingOrder="1"/>
    </xf>
    <xf numFmtId="10" fontId="5" fillId="0" borderId="0" xfId="0" applyNumberFormat="1" applyFont="1" applyAlignment="1">
      <alignment vertical="center"/>
    </xf>
    <xf numFmtId="165" fontId="5" fillId="0" borderId="0" xfId="0" applyNumberFormat="1" applyFont="1"/>
    <xf numFmtId="10" fontId="5" fillId="0" borderId="14" xfId="1" applyNumberFormat="1" applyFont="1" applyBorder="1" applyAlignment="1" applyProtection="1">
      <alignment horizontal="center" vertical="center" wrapText="1" readingOrder="1"/>
      <protection locked="0"/>
    </xf>
    <xf numFmtId="2" fontId="5" fillId="0" borderId="5" xfId="1" applyNumberFormat="1" applyFont="1" applyBorder="1" applyAlignment="1" applyProtection="1">
      <alignment horizontal="center" vertical="center" wrapText="1" readingOrder="1"/>
      <protection locked="0"/>
    </xf>
    <xf numFmtId="0" fontId="5" fillId="2" borderId="2" xfId="0" applyFont="1" applyFill="1" applyBorder="1" applyAlignment="1">
      <alignment horizontal="left" vertical="center" wrapText="1" readingOrder="1"/>
    </xf>
    <xf numFmtId="0" fontId="12" fillId="0" borderId="0" xfId="0" applyFont="1"/>
    <xf numFmtId="10" fontId="5" fillId="0" borderId="3" xfId="1" applyNumberFormat="1" applyFont="1" applyBorder="1" applyAlignment="1" applyProtection="1">
      <alignment horizontal="center" vertical="center" wrapText="1" readingOrder="1"/>
      <protection locked="0"/>
    </xf>
    <xf numFmtId="3" fontId="14" fillId="3" borderId="5" xfId="1" applyNumberFormat="1" applyFont="1" applyFill="1" applyBorder="1" applyAlignment="1" applyProtection="1">
      <alignment horizontal="center" vertical="center" wrapText="1" readingOrder="2"/>
    </xf>
    <xf numFmtId="0" fontId="0" fillId="4" borderId="3" xfId="0" applyFont="1" applyFill="1" applyBorder="1" applyAlignment="1">
      <alignment horizontal="center" vertical="center" wrapText="1" readingOrder="2"/>
    </xf>
    <xf numFmtId="0" fontId="0" fillId="4" borderId="14" xfId="0" applyFont="1" applyFill="1" applyBorder="1" applyAlignment="1">
      <alignment horizontal="center" vertical="center" wrapText="1" readingOrder="2"/>
    </xf>
    <xf numFmtId="0" fontId="0" fillId="4" borderId="15" xfId="0" applyFont="1" applyFill="1" applyBorder="1" applyAlignment="1">
      <alignment horizontal="center" vertical="center" wrapText="1" readingOrder="2"/>
    </xf>
    <xf numFmtId="2" fontId="0" fillId="4" borderId="14" xfId="0" applyNumberFormat="1" applyFont="1" applyFill="1" applyBorder="1" applyAlignment="1">
      <alignment horizontal="center" vertical="center" wrapText="1" readingOrder="2"/>
    </xf>
    <xf numFmtId="10" fontId="0" fillId="4" borderId="5" xfId="1" applyNumberFormat="1" applyFont="1" applyFill="1" applyBorder="1" applyAlignment="1" applyProtection="1">
      <alignment horizontal="center" vertical="center" wrapText="1" readingOrder="1"/>
    </xf>
    <xf numFmtId="10" fontId="0" fillId="4" borderId="0" xfId="1" applyNumberFormat="1" applyFont="1" applyFill="1" applyBorder="1" applyAlignment="1" applyProtection="1">
      <alignment horizontal="center" vertical="center" wrapText="1" readingOrder="1"/>
    </xf>
    <xf numFmtId="10" fontId="12" fillId="3" borderId="5" xfId="0" applyNumberFormat="1" applyFont="1" applyFill="1" applyBorder="1" applyAlignment="1" applyProtection="1">
      <alignment horizontal="center" vertical="center"/>
    </xf>
    <xf numFmtId="2" fontId="0" fillId="4" borderId="5" xfId="1" applyNumberFormat="1" applyFont="1" applyFill="1" applyBorder="1" applyAlignment="1" applyProtection="1">
      <alignment horizontal="center" vertical="center" wrapText="1" readingOrder="1"/>
    </xf>
    <xf numFmtId="2" fontId="13" fillId="3" borderId="16" xfId="0" applyNumberFormat="1" applyFont="1" applyFill="1" applyBorder="1" applyAlignment="1" applyProtection="1">
      <alignment horizontal="center" vertical="center"/>
    </xf>
    <xf numFmtId="0" fontId="5" fillId="2" borderId="5" xfId="0" applyFont="1" applyFill="1" applyBorder="1" applyAlignment="1">
      <alignment horizontal="left" vertical="center" wrapText="1" readingOrder="1"/>
    </xf>
    <xf numFmtId="167" fontId="5" fillId="2" borderId="5" xfId="0" applyNumberFormat="1" applyFont="1" applyFill="1" applyBorder="1" applyAlignment="1">
      <alignment horizontal="center" vertical="center" wrapText="1" readingOrder="1"/>
    </xf>
    <xf numFmtId="167" fontId="12" fillId="3" borderId="5" xfId="0" applyNumberFormat="1" applyFont="1" applyFill="1" applyBorder="1" applyAlignment="1">
      <alignment horizontal="center" vertical="center" wrapText="1" readingOrder="1"/>
    </xf>
    <xf numFmtId="0" fontId="5" fillId="2" borderId="16" xfId="0" applyFont="1" applyFill="1" applyBorder="1" applyAlignment="1">
      <alignment horizontal="left" vertical="center" wrapText="1" readingOrder="1"/>
    </xf>
    <xf numFmtId="0" fontId="5" fillId="4" borderId="2" xfId="0" applyFont="1" applyFill="1" applyBorder="1" applyAlignment="1">
      <alignment horizontal="right" vertical="center" wrapText="1" readingOrder="2"/>
    </xf>
    <xf numFmtId="0" fontId="5" fillId="4" borderId="6" xfId="0" applyFont="1" applyFill="1" applyBorder="1" applyAlignment="1">
      <alignment horizontal="right" vertical="center" wrapText="1" readingOrder="2"/>
    </xf>
    <xf numFmtId="0" fontId="5" fillId="4" borderId="17" xfId="0" applyFont="1" applyFill="1" applyBorder="1" applyAlignment="1">
      <alignment horizontal="right" vertical="center" wrapText="1" readingOrder="2"/>
    </xf>
    <xf numFmtId="0" fontId="5" fillId="4" borderId="16" xfId="0" applyFont="1" applyFill="1" applyBorder="1" applyAlignment="1">
      <alignment horizontal="right" vertical="center" wrapText="1" readingOrder="2"/>
    </xf>
    <xf numFmtId="0" fontId="5" fillId="4" borderId="5" xfId="0" applyFont="1" applyFill="1" applyBorder="1" applyAlignment="1">
      <alignment horizontal="right" vertical="center" wrapText="1" readingOrder="2"/>
    </xf>
    <xf numFmtId="0" fontId="5" fillId="4" borderId="18" xfId="0" applyFont="1" applyFill="1" applyBorder="1" applyAlignment="1">
      <alignment horizontal="right" vertical="center" wrapText="1" readingOrder="2"/>
    </xf>
    <xf numFmtId="2" fontId="5" fillId="0" borderId="1" xfId="1" applyNumberFormat="1" applyFont="1" applyBorder="1" applyAlignment="1" applyProtection="1">
      <alignment horizontal="center" vertical="center" wrapText="1" readingOrder="1"/>
      <protection locked="0"/>
    </xf>
    <xf numFmtId="0" fontId="5" fillId="2" borderId="5" xfId="0" applyFont="1" applyFill="1" applyBorder="1" applyAlignment="1">
      <alignment horizontal="left" vertical="center" wrapText="1" readingOrder="2"/>
    </xf>
    <xf numFmtId="0" fontId="5" fillId="2" borderId="6" xfId="0" applyFont="1" applyFill="1" applyBorder="1" applyAlignment="1">
      <alignment horizontal="right" vertical="center" wrapText="1" readingOrder="2"/>
    </xf>
    <xf numFmtId="167" fontId="5" fillId="0" borderId="5" xfId="0" applyNumberFormat="1" applyFont="1" applyBorder="1" applyAlignment="1" applyProtection="1">
      <alignment horizontal="center" vertical="center" wrapText="1" readingOrder="1"/>
      <protection locked="0"/>
    </xf>
    <xf numFmtId="3" fontId="5" fillId="2" borderId="5" xfId="0" applyNumberFormat="1" applyFont="1" applyFill="1" applyBorder="1" applyAlignment="1">
      <alignment horizontal="center" vertical="center" wrapText="1" readingOrder="2"/>
    </xf>
    <xf numFmtId="1" fontId="5" fillId="2" borderId="5" xfId="0" applyNumberFormat="1" applyFont="1" applyFill="1" applyBorder="1" applyAlignment="1">
      <alignment horizontal="center" vertical="center" wrapText="1" readingOrder="2"/>
    </xf>
    <xf numFmtId="166" fontId="5" fillId="2" borderId="5" xfId="0" applyNumberFormat="1" applyFont="1" applyFill="1" applyBorder="1" applyAlignment="1">
      <alignment horizontal="center" vertical="center" wrapText="1" readingOrder="2"/>
    </xf>
    <xf numFmtId="0" fontId="5" fillId="4" borderId="16" xfId="0" applyFont="1" applyFill="1" applyBorder="1" applyAlignment="1">
      <alignment horizontal="center" vertical="center" wrapText="1" readingOrder="2"/>
    </xf>
    <xf numFmtId="0" fontId="5" fillId="4" borderId="5" xfId="0" applyFont="1" applyFill="1" applyBorder="1" applyAlignment="1">
      <alignment horizontal="center" vertical="center" wrapText="1" readingOrder="2"/>
    </xf>
    <xf numFmtId="0" fontId="5" fillId="4" borderId="18" xfId="0" applyFont="1" applyFill="1" applyBorder="1" applyAlignment="1">
      <alignment horizontal="center" vertical="center" wrapText="1" readingOrder="2"/>
    </xf>
    <xf numFmtId="1" fontId="0" fillId="4" borderId="14" xfId="0" applyNumberFormat="1" applyFont="1" applyFill="1" applyBorder="1" applyAlignment="1">
      <alignment horizontal="center" vertical="center" wrapText="1" readingOrder="2"/>
    </xf>
    <xf numFmtId="168" fontId="5" fillId="2" borderId="5" xfId="0" applyNumberFormat="1" applyFont="1" applyFill="1" applyBorder="1" applyAlignment="1">
      <alignment horizontal="center" vertical="center" wrapText="1" readingOrder="1"/>
    </xf>
    <xf numFmtId="3" fontId="14" fillId="4" borderId="5" xfId="1" applyNumberFormat="1" applyFont="1" applyFill="1" applyBorder="1" applyAlignment="1" applyProtection="1">
      <alignment horizontal="center" vertical="center" wrapText="1" readingOrder="2"/>
    </xf>
    <xf numFmtId="3" fontId="15" fillId="4" borderId="5" xfId="1" applyNumberFormat="1" applyFont="1" applyFill="1" applyBorder="1" applyAlignment="1" applyProtection="1">
      <alignment horizontal="center" vertical="center" wrapText="1" readingOrder="2"/>
    </xf>
    <xf numFmtId="1" fontId="0" fillId="4" borderId="5" xfId="1" applyNumberFormat="1" applyFont="1" applyFill="1" applyBorder="1" applyAlignment="1" applyProtection="1">
      <alignment horizontal="center" vertical="center" wrapText="1" readingOrder="1"/>
    </xf>
    <xf numFmtId="0" fontId="16" fillId="0" borderId="0" xfId="0" applyFont="1"/>
    <xf numFmtId="0" fontId="20" fillId="0" borderId="0" xfId="0" applyFont="1"/>
    <xf numFmtId="3" fontId="0" fillId="4" borderId="14" xfId="0" applyNumberFormat="1" applyFont="1" applyFill="1" applyBorder="1" applyAlignment="1">
      <alignment horizontal="center" vertical="center" wrapText="1" readingOrder="2"/>
    </xf>
    <xf numFmtId="0" fontId="16" fillId="0" borderId="7" xfId="0" applyFont="1" applyBorder="1"/>
    <xf numFmtId="0" fontId="5" fillId="0" borderId="19" xfId="0" applyFont="1" applyBorder="1"/>
    <xf numFmtId="0" fontId="5" fillId="0" borderId="8" xfId="0" applyFont="1" applyBorder="1"/>
    <xf numFmtId="0" fontId="16" fillId="0" borderId="9" xfId="0" applyFont="1" applyBorder="1"/>
    <xf numFmtId="0" fontId="16" fillId="0" borderId="0" xfId="0" applyFont="1" applyBorder="1"/>
    <xf numFmtId="0" fontId="5" fillId="0" borderId="0" xfId="0" applyFont="1" applyBorder="1"/>
    <xf numFmtId="0" fontId="5" fillId="0" borderId="10" xfId="0" applyFont="1" applyBorder="1"/>
    <xf numFmtId="0" fontId="16" fillId="0" borderId="11" xfId="0" applyFont="1" applyBorder="1"/>
    <xf numFmtId="0" fontId="16" fillId="0" borderId="12" xfId="0" applyFont="1" applyBorder="1"/>
    <xf numFmtId="0" fontId="5" fillId="0" borderId="12" xfId="0" applyFont="1" applyBorder="1"/>
    <xf numFmtId="0" fontId="5" fillId="0" borderId="13" xfId="0" applyFont="1" applyBorder="1"/>
    <xf numFmtId="2" fontId="5" fillId="0" borderId="14" xfId="1" applyNumberFormat="1" applyFont="1" applyBorder="1" applyAlignment="1" applyProtection="1">
      <alignment horizontal="center" vertical="center" wrapText="1" readingOrder="1"/>
      <protection locked="0"/>
    </xf>
    <xf numFmtId="2" fontId="5" fillId="0" borderId="3" xfId="1" applyNumberFormat="1" applyFont="1" applyBorder="1" applyAlignment="1" applyProtection="1">
      <alignment horizontal="center" vertical="center" wrapText="1" readingOrder="1"/>
      <protection locked="0"/>
    </xf>
    <xf numFmtId="1" fontId="0" fillId="4" borderId="5" xfId="0" applyNumberFormat="1" applyFont="1" applyFill="1" applyBorder="1" applyAlignment="1">
      <alignment horizontal="center" vertical="center" wrapText="1" readingOrder="2"/>
    </xf>
    <xf numFmtId="0" fontId="12" fillId="4" borderId="6" xfId="0" applyFont="1" applyFill="1" applyBorder="1" applyAlignment="1">
      <alignment horizontal="right" vertical="center" wrapText="1" readingOrder="2"/>
    </xf>
    <xf numFmtId="0" fontId="17" fillId="7" borderId="0" xfId="0" applyFont="1" applyFill="1" applyBorder="1" applyAlignment="1">
      <alignment horizontal="center"/>
    </xf>
    <xf numFmtId="0" fontId="0" fillId="7" borderId="0" xfId="0" applyFill="1" applyBorder="1" applyAlignment="1">
      <alignment horizontal="center"/>
    </xf>
    <xf numFmtId="0" fontId="12" fillId="0" borderId="0" xfId="0" applyFont="1" applyAlignment="1">
      <alignment readingOrder="2"/>
    </xf>
    <xf numFmtId="0" fontId="12" fillId="0" borderId="0" xfId="0" applyFont="1" applyAlignment="1">
      <alignment horizontal="right" readingOrder="2"/>
    </xf>
    <xf numFmtId="0" fontId="12" fillId="2" borderId="5" xfId="0" applyFont="1" applyFill="1" applyBorder="1" applyAlignment="1">
      <alignment horizontal="right" vertical="center" wrapText="1" readingOrder="1"/>
    </xf>
    <xf numFmtId="0" fontId="12" fillId="6" borderId="6"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0" fillId="0" borderId="6" xfId="0" applyBorder="1" applyProtection="1">
      <protection locked="0"/>
    </xf>
    <xf numFmtId="0" fontId="0" fillId="0" borderId="6" xfId="0" applyBorder="1" applyAlignment="1" applyProtection="1">
      <alignment horizontal="center"/>
      <protection locked="0"/>
    </xf>
    <xf numFmtId="0" fontId="0" fillId="0" borderId="5" xfId="0" applyBorder="1" applyProtection="1">
      <protection locked="0"/>
    </xf>
    <xf numFmtId="49" fontId="8" fillId="2" borderId="4" xfId="0" applyNumberFormat="1" applyFont="1" applyFill="1" applyBorder="1" applyAlignment="1" applyProtection="1">
      <alignment horizontal="right" vertical="center" wrapText="1"/>
    </xf>
    <xf numFmtId="0" fontId="2" fillId="2" borderId="20" xfId="0" applyFont="1" applyFill="1" applyBorder="1" applyAlignment="1">
      <alignment horizontal="center" vertical="top" wrapText="1" readingOrder="2"/>
    </xf>
    <xf numFmtId="0" fontId="2" fillId="2" borderId="21" xfId="0" applyFont="1" applyFill="1" applyBorder="1" applyAlignment="1">
      <alignment horizontal="center" vertical="top" wrapText="1" readingOrder="2"/>
    </xf>
    <xf numFmtId="0" fontId="23" fillId="2" borderId="19" xfId="0" applyFont="1" applyFill="1" applyBorder="1" applyAlignment="1">
      <alignment horizontal="right" vertical="top" wrapText="1" readingOrder="2"/>
    </xf>
    <xf numFmtId="0" fontId="0" fillId="2" borderId="0" xfId="0" applyFont="1" applyFill="1" applyBorder="1" applyAlignment="1">
      <alignment horizontal="right" vertical="top" wrapText="1" readingOrder="2"/>
    </xf>
    <xf numFmtId="0" fontId="17" fillId="6" borderId="6" xfId="0" applyFont="1" applyFill="1" applyBorder="1" applyAlignment="1">
      <alignment horizontal="center"/>
    </xf>
    <xf numFmtId="0" fontId="0" fillId="6" borderId="14" xfId="0" applyFill="1" applyBorder="1" applyAlignment="1">
      <alignment horizontal="center"/>
    </xf>
    <xf numFmtId="0" fontId="12" fillId="5" borderId="16" xfId="0" applyFont="1" applyFill="1" applyBorder="1" applyAlignment="1">
      <alignment horizontal="center" vertical="center" wrapText="1" readingOrder="1"/>
    </xf>
    <xf numFmtId="0" fontId="12" fillId="5" borderId="22" xfId="0" applyFont="1" applyFill="1" applyBorder="1" applyAlignment="1">
      <alignment horizontal="center" vertical="center" wrapText="1" readingOrder="1"/>
    </xf>
    <xf numFmtId="0" fontId="12" fillId="3" borderId="6" xfId="0" applyFont="1" applyFill="1" applyBorder="1" applyAlignment="1">
      <alignment horizontal="right" vertical="center" wrapText="1" readingOrder="1"/>
    </xf>
    <xf numFmtId="0" fontId="12" fillId="3" borderId="23" xfId="0" applyFont="1" applyFill="1" applyBorder="1" applyAlignment="1">
      <alignment horizontal="right" vertical="center" wrapText="1" readingOrder="1"/>
    </xf>
    <xf numFmtId="0" fontId="12" fillId="5" borderId="5" xfId="0" applyFont="1" applyFill="1" applyBorder="1" applyAlignment="1">
      <alignment horizontal="center" vertical="center" wrapText="1" readingOrder="1"/>
    </xf>
    <xf numFmtId="0" fontId="12" fillId="5" borderId="16" xfId="0" applyFont="1" applyFill="1" applyBorder="1" applyAlignment="1">
      <alignment horizontal="center" vertical="center" wrapText="1" readingOrder="2"/>
    </xf>
    <xf numFmtId="0" fontId="12" fillId="5" borderId="22" xfId="0" applyFont="1" applyFill="1" applyBorder="1" applyAlignment="1">
      <alignment horizontal="center" vertical="center" wrapText="1" readingOrder="2"/>
    </xf>
    <xf numFmtId="0" fontId="18" fillId="2" borderId="7" xfId="0" applyFont="1" applyFill="1" applyBorder="1" applyAlignment="1">
      <alignment horizontal="right" vertical="center" wrapText="1" readingOrder="2"/>
    </xf>
    <xf numFmtId="0" fontId="18" fillId="2" borderId="19" xfId="0" applyFont="1" applyFill="1" applyBorder="1" applyAlignment="1">
      <alignment horizontal="right" vertical="center" wrapText="1" readingOrder="2"/>
    </xf>
    <xf numFmtId="0" fontId="18" fillId="2" borderId="8" xfId="0" applyFont="1" applyFill="1" applyBorder="1" applyAlignment="1">
      <alignment horizontal="right" vertical="center" wrapText="1" readingOrder="2"/>
    </xf>
    <xf numFmtId="0" fontId="18" fillId="2" borderId="9" xfId="0" applyFont="1" applyFill="1" applyBorder="1" applyAlignment="1">
      <alignment horizontal="right" vertical="center" wrapText="1" readingOrder="2"/>
    </xf>
    <xf numFmtId="0" fontId="18" fillId="2" borderId="0" xfId="0" applyFont="1" applyFill="1" applyBorder="1" applyAlignment="1">
      <alignment horizontal="right" vertical="center" wrapText="1" readingOrder="2"/>
    </xf>
    <xf numFmtId="0" fontId="18" fillId="2" borderId="10" xfId="0" applyFont="1" applyFill="1" applyBorder="1" applyAlignment="1">
      <alignment horizontal="right" vertical="center" wrapText="1" readingOrder="2"/>
    </xf>
    <xf numFmtId="0" fontId="18" fillId="2" borderId="11" xfId="0" applyFont="1" applyFill="1" applyBorder="1" applyAlignment="1">
      <alignment horizontal="right" vertical="center" wrapText="1" readingOrder="2"/>
    </xf>
    <xf numFmtId="0" fontId="18" fillId="2" borderId="12" xfId="0" applyFont="1" applyFill="1" applyBorder="1" applyAlignment="1">
      <alignment horizontal="right" vertical="center" wrapText="1" readingOrder="2"/>
    </xf>
    <xf numFmtId="0" fontId="18" fillId="2" borderId="13" xfId="0" applyFont="1" applyFill="1" applyBorder="1" applyAlignment="1">
      <alignment horizontal="right" vertical="center" wrapText="1" readingOrder="2"/>
    </xf>
    <xf numFmtId="0" fontId="12" fillId="3" borderId="6" xfId="0" applyFont="1" applyFill="1" applyBorder="1" applyAlignment="1">
      <alignment horizontal="center" vertical="center" wrapText="1" readingOrder="2"/>
    </xf>
    <xf numFmtId="0" fontId="12" fillId="3" borderId="23" xfId="0" applyFont="1" applyFill="1" applyBorder="1" applyAlignment="1">
      <alignment horizontal="center" vertical="center" wrapText="1" readingOrder="2"/>
    </xf>
    <xf numFmtId="0" fontId="12" fillId="3" borderId="14" xfId="0" applyFont="1" applyFill="1" applyBorder="1" applyAlignment="1">
      <alignment horizontal="center" vertical="center" wrapText="1" readingOrder="2"/>
    </xf>
    <xf numFmtId="0" fontId="16" fillId="2" borderId="6" xfId="0" applyFont="1" applyFill="1" applyBorder="1" applyAlignment="1">
      <alignment horizontal="right" vertical="center" wrapText="1" readingOrder="2"/>
    </xf>
    <xf numFmtId="0" fontId="16" fillId="2" borderId="23" xfId="0" applyFont="1" applyFill="1" applyBorder="1" applyAlignment="1">
      <alignment horizontal="right" vertical="center" wrapText="1" readingOrder="2"/>
    </xf>
    <xf numFmtId="0" fontId="16" fillId="2" borderId="14" xfId="0" applyFont="1" applyFill="1" applyBorder="1" applyAlignment="1">
      <alignment horizontal="right" vertical="center" wrapText="1" readingOrder="2"/>
    </xf>
    <xf numFmtId="0" fontId="12" fillId="3" borderId="6" xfId="0" applyFont="1" applyFill="1" applyBorder="1" applyAlignment="1">
      <alignment horizontal="right" vertical="center" wrapText="1" readingOrder="2"/>
    </xf>
    <xf numFmtId="0" fontId="12" fillId="3" borderId="23" xfId="0" applyFont="1" applyFill="1" applyBorder="1" applyAlignment="1">
      <alignment horizontal="right" vertical="center" wrapText="1" readingOrder="2"/>
    </xf>
    <xf numFmtId="0" fontId="12" fillId="3" borderId="14" xfId="0" applyFont="1" applyFill="1" applyBorder="1" applyAlignment="1">
      <alignment horizontal="right" vertical="center" wrapText="1" readingOrder="2"/>
    </xf>
    <xf numFmtId="0" fontId="12" fillId="3" borderId="6" xfId="0" applyFont="1" applyFill="1" applyBorder="1" applyAlignment="1">
      <alignment vertical="center" wrapText="1"/>
    </xf>
    <xf numFmtId="0" fontId="12" fillId="3" borderId="23" xfId="0" applyFont="1" applyFill="1" applyBorder="1" applyAlignment="1">
      <alignment vertical="center" wrapText="1"/>
    </xf>
    <xf numFmtId="0" fontId="12" fillId="3" borderId="14" xfId="0" applyFont="1" applyFill="1" applyBorder="1" applyAlignment="1">
      <alignment vertical="center" wrapText="1"/>
    </xf>
    <xf numFmtId="0" fontId="12" fillId="2" borderId="6" xfId="0" applyFont="1" applyFill="1" applyBorder="1" applyAlignment="1">
      <alignment horizontal="right" vertical="center" wrapText="1" readingOrder="2"/>
    </xf>
    <xf numFmtId="0" fontId="12" fillId="2" borderId="23" xfId="0" applyFont="1" applyFill="1" applyBorder="1" applyAlignment="1">
      <alignment horizontal="right" vertical="center" wrapText="1" readingOrder="2"/>
    </xf>
    <xf numFmtId="0" fontId="12" fillId="2" borderId="14" xfId="0" applyFont="1" applyFill="1" applyBorder="1" applyAlignment="1">
      <alignment horizontal="right" vertical="center" wrapText="1" readingOrder="2"/>
    </xf>
    <xf numFmtId="0" fontId="12" fillId="3" borderId="14" xfId="0" applyFont="1" applyFill="1" applyBorder="1" applyAlignment="1">
      <alignment horizontal="right" vertical="center" wrapText="1" readingOrder="1"/>
    </xf>
    <xf numFmtId="0" fontId="5" fillId="2" borderId="16" xfId="0" applyFont="1" applyFill="1" applyBorder="1" applyAlignment="1">
      <alignment horizontal="center" vertical="center" wrapText="1" readingOrder="2"/>
    </xf>
    <xf numFmtId="0" fontId="5" fillId="2" borderId="18" xfId="0" applyFont="1" applyFill="1" applyBorder="1" applyAlignment="1">
      <alignment horizontal="center" vertical="center" wrapText="1" readingOrder="2"/>
    </xf>
    <xf numFmtId="0" fontId="5" fillId="2" borderId="22" xfId="0" applyFont="1" applyFill="1" applyBorder="1" applyAlignment="1">
      <alignment horizontal="center" vertical="center" wrapText="1" readingOrder="2"/>
    </xf>
    <xf numFmtId="0" fontId="12" fillId="5" borderId="18" xfId="0" applyFont="1" applyFill="1" applyBorder="1" applyAlignment="1">
      <alignment horizontal="center" vertical="center" wrapText="1" readingOrder="1"/>
    </xf>
    <xf numFmtId="164" fontId="12" fillId="3" borderId="6" xfId="0" applyNumberFormat="1" applyFont="1" applyFill="1" applyBorder="1" applyAlignment="1">
      <alignment horizontal="right" vertical="center" wrapText="1" readingOrder="1"/>
    </xf>
    <xf numFmtId="164" fontId="12" fillId="3" borderId="23" xfId="0" applyNumberFormat="1" applyFont="1" applyFill="1" applyBorder="1" applyAlignment="1">
      <alignment horizontal="right" vertical="center" wrapText="1" readingOrder="1"/>
    </xf>
    <xf numFmtId="164" fontId="12" fillId="3" borderId="14" xfId="0" applyNumberFormat="1" applyFont="1" applyFill="1" applyBorder="1" applyAlignment="1">
      <alignment horizontal="right" vertical="center" wrapText="1" readingOrder="1"/>
    </xf>
    <xf numFmtId="0" fontId="12" fillId="3" borderId="6" xfId="0" applyFont="1" applyFill="1" applyBorder="1" applyAlignment="1">
      <alignment horizontal="right" vertical="center"/>
    </xf>
    <xf numFmtId="0" fontId="12" fillId="3" borderId="23" xfId="0" applyFont="1" applyFill="1" applyBorder="1" applyAlignment="1">
      <alignment horizontal="right" vertical="center"/>
    </xf>
    <xf numFmtId="0" fontId="12" fillId="3" borderId="14" xfId="0" applyFont="1" applyFill="1" applyBorder="1" applyAlignment="1">
      <alignment horizontal="right" vertical="center"/>
    </xf>
    <xf numFmtId="0" fontId="12" fillId="5" borderId="2" xfId="0" applyFont="1" applyFill="1" applyBorder="1" applyAlignment="1">
      <alignment horizontal="center" vertical="center" wrapText="1" readingOrder="1"/>
    </xf>
    <xf numFmtId="0" fontId="12" fillId="5" borderId="15" xfId="0" applyFont="1" applyFill="1" applyBorder="1" applyAlignment="1">
      <alignment horizontal="center" vertical="center" wrapText="1" readingOrder="2"/>
    </xf>
    <xf numFmtId="0" fontId="18" fillId="2" borderId="7" xfId="0" applyFont="1" applyFill="1" applyBorder="1" applyAlignment="1">
      <alignment horizontal="right" vertical="center" wrapText="1"/>
    </xf>
    <xf numFmtId="0" fontId="18" fillId="2" borderId="19" xfId="0" applyFont="1" applyFill="1" applyBorder="1" applyAlignment="1">
      <alignment horizontal="right" vertical="center" wrapText="1"/>
    </xf>
    <xf numFmtId="0" fontId="18" fillId="2" borderId="8" xfId="0" applyFont="1" applyFill="1" applyBorder="1" applyAlignment="1">
      <alignment horizontal="right" vertical="center" wrapText="1"/>
    </xf>
    <xf numFmtId="0" fontId="18" fillId="2" borderId="9" xfId="0" applyFont="1" applyFill="1" applyBorder="1" applyAlignment="1">
      <alignment horizontal="right" vertical="center" wrapText="1"/>
    </xf>
    <xf numFmtId="0" fontId="18" fillId="2" borderId="0" xfId="0" applyFont="1" applyFill="1" applyBorder="1" applyAlignment="1">
      <alignment horizontal="right" vertical="center" wrapText="1"/>
    </xf>
    <xf numFmtId="0" fontId="18" fillId="2" borderId="10" xfId="0" applyFont="1" applyFill="1" applyBorder="1" applyAlignment="1">
      <alignment horizontal="right" vertical="center" wrapText="1"/>
    </xf>
    <xf numFmtId="0" fontId="18" fillId="2" borderId="11" xfId="0" applyFont="1" applyFill="1" applyBorder="1" applyAlignment="1">
      <alignment horizontal="right" vertical="center" wrapText="1"/>
    </xf>
    <xf numFmtId="0" fontId="18" fillId="2" borderId="12" xfId="0" applyFont="1" applyFill="1" applyBorder="1" applyAlignment="1">
      <alignment horizontal="right" vertical="center" wrapText="1"/>
    </xf>
    <xf numFmtId="0" fontId="18" fillId="2" borderId="13" xfId="0" applyFont="1" applyFill="1" applyBorder="1" applyAlignment="1">
      <alignment horizontal="right" vertical="center" wrapText="1"/>
    </xf>
    <xf numFmtId="0" fontId="5" fillId="4" borderId="16" xfId="0" applyFont="1" applyFill="1" applyBorder="1" applyAlignment="1">
      <alignment horizontal="center" vertical="center" wrapText="1" readingOrder="2"/>
    </xf>
    <xf numFmtId="0" fontId="5" fillId="4" borderId="18" xfId="0" applyFont="1" applyFill="1" applyBorder="1" applyAlignment="1">
      <alignment horizontal="center" vertical="center" wrapText="1" readingOrder="2"/>
    </xf>
    <xf numFmtId="0" fontId="5" fillId="4" borderId="22" xfId="0" applyFont="1" applyFill="1" applyBorder="1" applyAlignment="1">
      <alignment horizontal="center" vertical="center" wrapText="1" readingOrder="2"/>
    </xf>
    <xf numFmtId="0" fontId="5" fillId="4" borderId="6" xfId="0" applyFont="1" applyFill="1" applyBorder="1" applyAlignment="1">
      <alignment horizontal="center" vertical="center" wrapText="1" readingOrder="2"/>
    </xf>
    <xf numFmtId="0" fontId="5" fillId="4" borderId="23" xfId="0" applyFont="1" applyFill="1" applyBorder="1" applyAlignment="1">
      <alignment horizontal="center" vertical="center" wrapText="1" readingOrder="2"/>
    </xf>
    <xf numFmtId="0" fontId="5" fillId="4" borderId="14" xfId="0" applyFont="1" applyFill="1" applyBorder="1" applyAlignment="1">
      <alignment horizontal="center" vertical="center" wrapText="1" readingOrder="2"/>
    </xf>
    <xf numFmtId="0" fontId="12" fillId="5" borderId="5" xfId="0" applyFont="1" applyFill="1" applyBorder="1" applyAlignment="1">
      <alignment horizontal="right" vertical="center" wrapText="1"/>
    </xf>
    <xf numFmtId="0" fontId="12" fillId="5" borderId="16" xfId="0" applyFont="1" applyFill="1" applyBorder="1" applyAlignment="1">
      <alignment horizontal="right"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3</xdr:col>
      <xdr:colOff>1304365</xdr:colOff>
      <xdr:row>13</xdr:row>
      <xdr:rowOff>0</xdr:rowOff>
    </xdr:from>
    <xdr:ext cx="184731" cy="254557"/>
    <xdr:sp macro="" textlink="">
      <xdr:nvSpPr>
        <xdr:cNvPr id="2" name="TextBox 1">
          <a:extLst>
            <a:ext uri="{FF2B5EF4-FFF2-40B4-BE49-F238E27FC236}">
              <a16:creationId xmlns:a16="http://schemas.microsoft.com/office/drawing/2014/main" id="{73F03ED5-723B-44E9-8B10-DDEB8E4C75A8}"/>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1304365</xdr:colOff>
      <xdr:row>28</xdr:row>
      <xdr:rowOff>0</xdr:rowOff>
    </xdr:from>
    <xdr:ext cx="184731" cy="254557"/>
    <xdr:sp macro="" textlink="">
      <xdr:nvSpPr>
        <xdr:cNvPr id="2" name="TextBox 1">
          <a:extLst>
            <a:ext uri="{FF2B5EF4-FFF2-40B4-BE49-F238E27FC236}">
              <a16:creationId xmlns:a16="http://schemas.microsoft.com/office/drawing/2014/main" id="{1AEDB032-FFA3-4471-8844-F6C185BC0E86}"/>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1304365</xdr:colOff>
      <xdr:row>24</xdr:row>
      <xdr:rowOff>0</xdr:rowOff>
    </xdr:from>
    <xdr:ext cx="184731" cy="254557"/>
    <xdr:sp macro="" textlink="">
      <xdr:nvSpPr>
        <xdr:cNvPr id="2" name="TextBox 1">
          <a:extLst>
            <a:ext uri="{FF2B5EF4-FFF2-40B4-BE49-F238E27FC236}">
              <a16:creationId xmlns:a16="http://schemas.microsoft.com/office/drawing/2014/main" id="{5946F70C-B346-49C3-807A-D702D450C221}"/>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1304365</xdr:colOff>
      <xdr:row>28</xdr:row>
      <xdr:rowOff>0</xdr:rowOff>
    </xdr:from>
    <xdr:ext cx="184731" cy="254557"/>
    <xdr:sp macro="" textlink="">
      <xdr:nvSpPr>
        <xdr:cNvPr id="2" name="TextBox 1">
          <a:extLst>
            <a:ext uri="{FF2B5EF4-FFF2-40B4-BE49-F238E27FC236}">
              <a16:creationId xmlns:a16="http://schemas.microsoft.com/office/drawing/2014/main" id="{99D1677B-5EF6-4AA8-B18D-5B6CA3E21604}"/>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1304365</xdr:colOff>
      <xdr:row>20</xdr:row>
      <xdr:rowOff>0</xdr:rowOff>
    </xdr:from>
    <xdr:ext cx="184731" cy="254557"/>
    <xdr:sp macro="" textlink="">
      <xdr:nvSpPr>
        <xdr:cNvPr id="2" name="TextBox 1">
          <a:extLst>
            <a:ext uri="{FF2B5EF4-FFF2-40B4-BE49-F238E27FC236}">
              <a16:creationId xmlns:a16="http://schemas.microsoft.com/office/drawing/2014/main" id="{F9653C46-FA09-4CE0-98A0-5898FE615DAF}"/>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1304365</xdr:colOff>
      <xdr:row>16</xdr:row>
      <xdr:rowOff>0</xdr:rowOff>
    </xdr:from>
    <xdr:ext cx="184731" cy="254557"/>
    <xdr:sp macro="" textlink="">
      <xdr:nvSpPr>
        <xdr:cNvPr id="2" name="TextBox 1">
          <a:extLst>
            <a:ext uri="{FF2B5EF4-FFF2-40B4-BE49-F238E27FC236}">
              <a16:creationId xmlns:a16="http://schemas.microsoft.com/office/drawing/2014/main" id="{504D10B5-ACA3-4AB5-910F-74E0F97DCD81}"/>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1304365</xdr:colOff>
      <xdr:row>26</xdr:row>
      <xdr:rowOff>0</xdr:rowOff>
    </xdr:from>
    <xdr:ext cx="184731" cy="254557"/>
    <xdr:sp macro="" textlink="">
      <xdr:nvSpPr>
        <xdr:cNvPr id="2" name="TextBox 1">
          <a:extLst>
            <a:ext uri="{FF2B5EF4-FFF2-40B4-BE49-F238E27FC236}">
              <a16:creationId xmlns:a16="http://schemas.microsoft.com/office/drawing/2014/main" id="{429AB9BE-8770-427E-9ADA-29362D980004}"/>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xdr:col>
      <xdr:colOff>1304365</xdr:colOff>
      <xdr:row>19</xdr:row>
      <xdr:rowOff>0</xdr:rowOff>
    </xdr:from>
    <xdr:ext cx="184731" cy="254557"/>
    <xdr:sp macro="" textlink="">
      <xdr:nvSpPr>
        <xdr:cNvPr id="2" name="TextBox 1">
          <a:extLst>
            <a:ext uri="{FF2B5EF4-FFF2-40B4-BE49-F238E27FC236}">
              <a16:creationId xmlns:a16="http://schemas.microsoft.com/office/drawing/2014/main" id="{31A2A754-7260-43A8-A7CB-A590F64AA455}"/>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G16"/>
  <sheetViews>
    <sheetView showGridLines="0" rightToLeft="1" workbookViewId="0">
      <selection activeCell="C6" sqref="C6"/>
    </sheetView>
  </sheetViews>
  <sheetFormatPr defaultRowHeight="14" x14ac:dyDescent="0.3"/>
  <cols>
    <col min="1" max="1" width="3.4140625" customWidth="1"/>
    <col min="2" max="2" width="31.4140625" customWidth="1"/>
    <col min="3" max="3" width="40.08203125" customWidth="1"/>
    <col min="4" max="4" width="5.4140625" style="1" customWidth="1"/>
    <col min="5" max="5" width="2.6640625" customWidth="1"/>
    <col min="6" max="6" width="51.4140625" customWidth="1"/>
    <col min="7" max="7" width="2.6640625" customWidth="1"/>
  </cols>
  <sheetData>
    <row r="1" spans="1:7" ht="14.5" thickBot="1" x14ac:dyDescent="0.35">
      <c r="A1" s="7"/>
      <c r="B1" s="2"/>
      <c r="C1" s="2"/>
      <c r="D1" s="2"/>
      <c r="E1" s="2"/>
      <c r="F1" s="2"/>
      <c r="G1" s="8"/>
    </row>
    <row r="2" spans="1:7" ht="75" customHeight="1" thickBot="1" x14ac:dyDescent="0.35">
      <c r="B2" s="110" t="s">
        <v>4</v>
      </c>
      <c r="C2" s="111"/>
      <c r="D2" s="4"/>
      <c r="E2" s="27"/>
      <c r="F2" s="112" t="s">
        <v>160</v>
      </c>
      <c r="G2" s="28"/>
    </row>
    <row r="3" spans="1:7" ht="42" customHeight="1" thickBot="1" x14ac:dyDescent="0.4">
      <c r="B3" s="3"/>
      <c r="C3" s="4"/>
      <c r="D3" s="4"/>
      <c r="E3" s="29"/>
      <c r="F3" s="113"/>
      <c r="G3" s="30"/>
    </row>
    <row r="4" spans="1:7" ht="18" customHeight="1" thickBot="1" x14ac:dyDescent="0.35">
      <c r="B4" s="9" t="s">
        <v>0</v>
      </c>
      <c r="C4" s="109" t="s">
        <v>162</v>
      </c>
      <c r="D4" s="17"/>
      <c r="E4" s="29"/>
      <c r="F4" s="113"/>
      <c r="G4" s="31"/>
    </row>
    <row r="5" spans="1:7" ht="16" thickBot="1" x14ac:dyDescent="0.4">
      <c r="B5" s="10"/>
      <c r="C5" s="6"/>
      <c r="D5" s="6"/>
      <c r="E5" s="29"/>
      <c r="F5" s="113"/>
      <c r="G5" s="32"/>
    </row>
    <row r="6" spans="1:7" ht="56.15" customHeight="1" thickBot="1" x14ac:dyDescent="0.35">
      <c r="B6" s="9" t="s">
        <v>1</v>
      </c>
      <c r="C6" s="11" t="s">
        <v>11</v>
      </c>
      <c r="D6" s="18"/>
      <c r="E6" s="29"/>
      <c r="F6" s="113"/>
      <c r="G6" s="31"/>
    </row>
    <row r="7" spans="1:7" ht="16" thickBot="1" x14ac:dyDescent="0.4">
      <c r="B7" s="10"/>
      <c r="C7" s="6"/>
      <c r="D7" s="6"/>
      <c r="E7" s="29"/>
      <c r="F7" s="113"/>
      <c r="G7" s="31"/>
    </row>
    <row r="8" spans="1:7" ht="18" thickBot="1" x14ac:dyDescent="0.35">
      <c r="B8" s="9" t="s">
        <v>2</v>
      </c>
      <c r="C8" s="24"/>
      <c r="D8" s="14"/>
      <c r="E8" s="29"/>
      <c r="F8" s="113"/>
      <c r="G8" s="31"/>
    </row>
    <row r="9" spans="1:7" ht="16" thickBot="1" x14ac:dyDescent="0.35">
      <c r="B9" s="12"/>
      <c r="C9" s="13"/>
      <c r="D9" s="13"/>
      <c r="E9" s="29"/>
      <c r="F9" s="113"/>
      <c r="G9" s="31"/>
    </row>
    <row r="10" spans="1:7" ht="42.65" customHeight="1" thickBot="1" x14ac:dyDescent="0.35">
      <c r="B10" s="9" t="s">
        <v>5</v>
      </c>
      <c r="C10" s="24"/>
      <c r="D10" s="14"/>
      <c r="E10" s="29"/>
      <c r="F10" s="113"/>
      <c r="G10" s="31"/>
    </row>
    <row r="11" spans="1:7" ht="16" thickBot="1" x14ac:dyDescent="0.35">
      <c r="B11" s="12"/>
      <c r="C11" s="13"/>
      <c r="D11" s="13"/>
      <c r="E11" s="29"/>
      <c r="F11" s="33"/>
      <c r="G11" s="31"/>
    </row>
    <row r="12" spans="1:7" ht="18" thickBot="1" x14ac:dyDescent="0.35">
      <c r="B12" s="9" t="s">
        <v>3</v>
      </c>
      <c r="C12" s="25"/>
      <c r="D12" s="15"/>
      <c r="E12" s="29"/>
      <c r="F12" s="34"/>
      <c r="G12" s="31"/>
    </row>
    <row r="13" spans="1:7" ht="14.5" thickBot="1" x14ac:dyDescent="0.35">
      <c r="B13" s="5"/>
      <c r="C13" s="5"/>
      <c r="D13" s="5"/>
      <c r="E13" s="29"/>
      <c r="F13" s="34"/>
      <c r="G13" s="31"/>
    </row>
    <row r="14" spans="1:7" ht="39.9" customHeight="1" thickBot="1" x14ac:dyDescent="0.35">
      <c r="B14" s="12" t="s">
        <v>6</v>
      </c>
      <c r="C14" s="26"/>
      <c r="D14" s="16"/>
      <c r="E14" s="35"/>
      <c r="F14" s="36"/>
      <c r="G14" s="37"/>
    </row>
    <row r="15" spans="1:7" x14ac:dyDescent="0.3">
      <c r="B15" s="1"/>
      <c r="C15" s="1"/>
      <c r="E15" s="1"/>
      <c r="F15" s="1"/>
    </row>
    <row r="16" spans="1:7" x14ac:dyDescent="0.3">
      <c r="B16" s="1"/>
      <c r="C16" s="1"/>
      <c r="E16" s="1"/>
      <c r="F16" s="1"/>
    </row>
  </sheetData>
  <sheetProtection sheet="1" objects="1" scenarios="1"/>
  <mergeCells count="2">
    <mergeCell ref="B2:C2"/>
    <mergeCell ref="F2:F10"/>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B1:G14"/>
  <sheetViews>
    <sheetView showGridLines="0" rightToLeft="1" zoomScale="85" zoomScaleNormal="85" workbookViewId="0">
      <selection activeCell="E8" sqref="E8"/>
    </sheetView>
  </sheetViews>
  <sheetFormatPr defaultColWidth="8.6640625" defaultRowHeight="15.5" x14ac:dyDescent="0.35"/>
  <cols>
    <col min="1" max="1" width="5.6640625" style="19" customWidth="1"/>
    <col min="2" max="2" width="4.08203125" style="19" customWidth="1"/>
    <col min="3" max="3" width="33" style="19" customWidth="1"/>
    <col min="4" max="4" width="54.58203125" style="19" customWidth="1"/>
    <col min="5" max="5" width="28.9140625" style="19" customWidth="1"/>
    <col min="6" max="6" width="25.6640625" style="19" customWidth="1"/>
    <col min="7" max="16384" width="8.6640625" style="19"/>
  </cols>
  <sheetData>
    <row r="1" spans="2:7" ht="26" customHeight="1" x14ac:dyDescent="0.4">
      <c r="C1" s="114" t="s">
        <v>47</v>
      </c>
      <c r="D1" s="115"/>
    </row>
    <row r="2" spans="2:7" ht="26" customHeight="1" x14ac:dyDescent="0.4">
      <c r="C2" s="99"/>
      <c r="D2" s="100"/>
    </row>
    <row r="3" spans="2:7" ht="18" x14ac:dyDescent="0.4">
      <c r="B3" s="81" t="s">
        <v>117</v>
      </c>
    </row>
    <row r="4" spans="2:7" ht="18" x14ac:dyDescent="0.4">
      <c r="B4" s="81" t="s">
        <v>122</v>
      </c>
    </row>
    <row r="5" spans="2:7" ht="18" x14ac:dyDescent="0.4">
      <c r="B5" s="81"/>
    </row>
    <row r="6" spans="2:7" ht="18" customHeight="1" x14ac:dyDescent="0.35">
      <c r="B6" s="120"/>
      <c r="C6" s="120" t="s">
        <v>38</v>
      </c>
      <c r="D6" s="116" t="s">
        <v>9</v>
      </c>
      <c r="E6" s="121" t="s">
        <v>88</v>
      </c>
      <c r="F6" s="116" t="s">
        <v>74</v>
      </c>
    </row>
    <row r="7" spans="2:7" ht="26.75" customHeight="1" x14ac:dyDescent="0.35">
      <c r="B7" s="116"/>
      <c r="C7" s="116"/>
      <c r="D7" s="117"/>
      <c r="E7" s="122"/>
      <c r="F7" s="117"/>
    </row>
    <row r="8" spans="2:7" s="20" customFormat="1" ht="33.75" customHeight="1" x14ac:dyDescent="0.3">
      <c r="B8" s="56">
        <v>1</v>
      </c>
      <c r="C8" s="67">
        <v>2.4</v>
      </c>
      <c r="D8" s="22" t="s">
        <v>114</v>
      </c>
      <c r="E8" s="42"/>
      <c r="F8" s="57">
        <f>E8</f>
        <v>0</v>
      </c>
      <c r="G8" s="39"/>
    </row>
    <row r="9" spans="2:7" ht="40.4" customHeight="1" x14ac:dyDescent="0.35">
      <c r="B9" s="118" t="s">
        <v>8</v>
      </c>
      <c r="C9" s="119"/>
      <c r="D9" s="119"/>
      <c r="E9" s="119"/>
      <c r="F9" s="58">
        <f>SUM(F8:F8)</f>
        <v>0</v>
      </c>
    </row>
    <row r="13" spans="2:7" ht="20" customHeight="1" x14ac:dyDescent="0.35">
      <c r="C13" s="104" t="s">
        <v>155</v>
      </c>
      <c r="D13" s="104" t="s">
        <v>156</v>
      </c>
      <c r="E13" s="105" t="s">
        <v>157</v>
      </c>
    </row>
    <row r="14" spans="2:7" ht="31.5" customHeight="1" x14ac:dyDescent="0.35">
      <c r="C14" s="106"/>
      <c r="D14" s="107"/>
      <c r="E14" s="108"/>
    </row>
  </sheetData>
  <sheetProtection sheet="1" objects="1" scenarios="1"/>
  <mergeCells count="7">
    <mergeCell ref="C1:D1"/>
    <mergeCell ref="F6:F7"/>
    <mergeCell ref="B9:E9"/>
    <mergeCell ref="B6:B7"/>
    <mergeCell ref="C6:C7"/>
    <mergeCell ref="D6:D7"/>
    <mergeCell ref="E6:E7"/>
  </mergeCells>
  <pageMargins left="0.7" right="0.7" top="0.75" bottom="0.75" header="0.3" footer="0.3"/>
  <pageSetup paperSize="9"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I29"/>
  <sheetViews>
    <sheetView showGridLines="0" rightToLeft="1" topLeftCell="B7" zoomScale="85" zoomScaleNormal="85" workbookViewId="0">
      <selection activeCell="E11" sqref="E11:E18"/>
    </sheetView>
  </sheetViews>
  <sheetFormatPr defaultColWidth="8.6640625" defaultRowHeight="15.5" x14ac:dyDescent="0.35"/>
  <cols>
    <col min="1" max="1" width="5.6640625" style="19" customWidth="1"/>
    <col min="2" max="2" width="4.08203125" style="19" customWidth="1"/>
    <col min="3" max="3" width="31.4140625" style="19" customWidth="1"/>
    <col min="4" max="4" width="51.08203125" style="19" customWidth="1"/>
    <col min="5" max="5" width="28.9140625" style="19" customWidth="1"/>
    <col min="6" max="6" width="25.6640625" style="19" customWidth="1"/>
    <col min="7" max="16384" width="8.6640625" style="19"/>
  </cols>
  <sheetData>
    <row r="1" spans="1:7" ht="26" customHeight="1" x14ac:dyDescent="0.4">
      <c r="D1" s="114" t="s">
        <v>48</v>
      </c>
      <c r="E1" s="115"/>
    </row>
    <row r="2" spans="1:7" ht="20" x14ac:dyDescent="0.4">
      <c r="D2" s="99"/>
      <c r="E2" s="100"/>
    </row>
    <row r="3" spans="1:7" x14ac:dyDescent="0.35">
      <c r="A3" s="44">
        <v>1</v>
      </c>
      <c r="B3" s="44" t="s">
        <v>118</v>
      </c>
      <c r="C3" s="44"/>
      <c r="D3" s="44"/>
    </row>
    <row r="4" spans="1:7" x14ac:dyDescent="0.35">
      <c r="A4" s="44">
        <v>2</v>
      </c>
      <c r="B4" s="44" t="s">
        <v>119</v>
      </c>
      <c r="C4" s="44"/>
      <c r="D4" s="44"/>
    </row>
    <row r="5" spans="1:7" x14ac:dyDescent="0.35">
      <c r="A5" s="44">
        <v>3</v>
      </c>
      <c r="B5" s="44" t="s">
        <v>123</v>
      </c>
      <c r="C5" s="44"/>
      <c r="D5" s="44"/>
    </row>
    <row r="6" spans="1:7" x14ac:dyDescent="0.35">
      <c r="A6" s="44">
        <v>4</v>
      </c>
      <c r="B6" s="44" t="s">
        <v>120</v>
      </c>
      <c r="C6" s="44"/>
      <c r="D6" s="44"/>
    </row>
    <row r="7" spans="1:7" x14ac:dyDescent="0.35">
      <c r="A7" s="44">
        <v>5</v>
      </c>
      <c r="B7" s="44" t="s">
        <v>121</v>
      </c>
      <c r="C7" s="44"/>
      <c r="D7" s="44"/>
    </row>
    <row r="8" spans="1:7" ht="18" x14ac:dyDescent="0.4">
      <c r="A8" s="81"/>
      <c r="B8" s="81"/>
      <c r="C8" s="81"/>
      <c r="D8" s="81"/>
      <c r="E8" s="82"/>
    </row>
    <row r="9" spans="1:7" ht="18" customHeight="1" x14ac:dyDescent="0.35">
      <c r="B9" s="120"/>
      <c r="C9" s="120" t="s">
        <v>38</v>
      </c>
      <c r="D9" s="116" t="s">
        <v>9</v>
      </c>
      <c r="E9" s="121" t="s">
        <v>45</v>
      </c>
      <c r="F9" s="116" t="s">
        <v>75</v>
      </c>
    </row>
    <row r="10" spans="1:7" ht="26.75" customHeight="1" x14ac:dyDescent="0.35">
      <c r="B10" s="116"/>
      <c r="C10" s="116"/>
      <c r="D10" s="117"/>
      <c r="E10" s="122"/>
      <c r="F10" s="117"/>
    </row>
    <row r="11" spans="1:7" s="20" customFormat="1" ht="26" customHeight="1" x14ac:dyDescent="0.3">
      <c r="B11" s="56">
        <v>1</v>
      </c>
      <c r="C11" s="22" t="s">
        <v>37</v>
      </c>
      <c r="D11" s="22" t="s">
        <v>77</v>
      </c>
      <c r="E11" s="42"/>
      <c r="F11" s="57">
        <f>E11</f>
        <v>0</v>
      </c>
      <c r="G11" s="39"/>
    </row>
    <row r="12" spans="1:7" s="20" customFormat="1" ht="26" customHeight="1" x14ac:dyDescent="0.3">
      <c r="B12" s="56">
        <v>2</v>
      </c>
      <c r="C12" s="22" t="s">
        <v>39</v>
      </c>
      <c r="D12" s="22" t="s">
        <v>76</v>
      </c>
      <c r="E12" s="66"/>
      <c r="F12" s="57">
        <f t="shared" ref="F12:F18" si="0">E12</f>
        <v>0</v>
      </c>
      <c r="G12" s="39"/>
    </row>
    <row r="13" spans="1:7" s="20" customFormat="1" ht="26" customHeight="1" x14ac:dyDescent="0.3">
      <c r="B13" s="56">
        <v>3</v>
      </c>
      <c r="C13" s="22" t="s">
        <v>40</v>
      </c>
      <c r="D13" s="22" t="s">
        <v>78</v>
      </c>
      <c r="E13" s="66"/>
      <c r="F13" s="57">
        <f t="shared" si="0"/>
        <v>0</v>
      </c>
      <c r="G13" s="39"/>
    </row>
    <row r="14" spans="1:7" s="20" customFormat="1" ht="26" customHeight="1" x14ac:dyDescent="0.3">
      <c r="B14" s="56">
        <v>4</v>
      </c>
      <c r="C14" s="22" t="s">
        <v>41</v>
      </c>
      <c r="D14" s="22" t="s">
        <v>79</v>
      </c>
      <c r="E14" s="66"/>
      <c r="F14" s="57">
        <f t="shared" si="0"/>
        <v>0</v>
      </c>
      <c r="G14" s="39"/>
    </row>
    <row r="15" spans="1:7" s="20" customFormat="1" ht="26" customHeight="1" x14ac:dyDescent="0.3">
      <c r="B15" s="59">
        <v>5</v>
      </c>
      <c r="C15" s="22" t="s">
        <v>83</v>
      </c>
      <c r="D15" s="22" t="s">
        <v>84</v>
      </c>
      <c r="E15" s="66"/>
      <c r="F15" s="57">
        <f t="shared" si="0"/>
        <v>0</v>
      </c>
      <c r="G15" s="39"/>
    </row>
    <row r="16" spans="1:7" s="20" customFormat="1" ht="26" customHeight="1" x14ac:dyDescent="0.3">
      <c r="B16" s="59">
        <v>6</v>
      </c>
      <c r="C16" s="22" t="s">
        <v>42</v>
      </c>
      <c r="D16" s="22" t="s">
        <v>80</v>
      </c>
      <c r="E16" s="66"/>
      <c r="F16" s="57">
        <f t="shared" si="0"/>
        <v>0</v>
      </c>
      <c r="G16" s="39"/>
    </row>
    <row r="17" spans="2:9" s="20" customFormat="1" ht="26" customHeight="1" x14ac:dyDescent="0.3">
      <c r="B17" s="59">
        <v>7</v>
      </c>
      <c r="C17" s="22" t="s">
        <v>43</v>
      </c>
      <c r="D17" s="22" t="s">
        <v>81</v>
      </c>
      <c r="E17" s="66"/>
      <c r="F17" s="57">
        <f t="shared" si="0"/>
        <v>0</v>
      </c>
      <c r="G17" s="39"/>
    </row>
    <row r="18" spans="2:9" s="20" customFormat="1" ht="26" customHeight="1" x14ac:dyDescent="0.3">
      <c r="B18" s="56">
        <v>8</v>
      </c>
      <c r="C18" s="22" t="s">
        <v>44</v>
      </c>
      <c r="D18" s="22" t="s">
        <v>82</v>
      </c>
      <c r="E18" s="66"/>
      <c r="F18" s="57">
        <f t="shared" si="0"/>
        <v>0</v>
      </c>
      <c r="G18" s="39"/>
    </row>
    <row r="19" spans="2:9" ht="40.4" customHeight="1" x14ac:dyDescent="0.35">
      <c r="B19" s="118" t="s">
        <v>8</v>
      </c>
      <c r="C19" s="119"/>
      <c r="D19" s="119"/>
      <c r="E19" s="119"/>
      <c r="F19" s="58">
        <f>SUM(F11:F18)</f>
        <v>0</v>
      </c>
    </row>
    <row r="22" spans="2:9" ht="16" thickBot="1" x14ac:dyDescent="0.4">
      <c r="G22" s="40"/>
    </row>
    <row r="23" spans="2:9" x14ac:dyDescent="0.35">
      <c r="B23" s="123" t="s">
        <v>70</v>
      </c>
      <c r="C23" s="124"/>
      <c r="D23" s="124"/>
      <c r="E23" s="124"/>
      <c r="F23" s="124"/>
      <c r="G23" s="124"/>
      <c r="H23" s="124"/>
      <c r="I23" s="125"/>
    </row>
    <row r="24" spans="2:9" x14ac:dyDescent="0.35">
      <c r="B24" s="126"/>
      <c r="C24" s="127"/>
      <c r="D24" s="127"/>
      <c r="E24" s="127"/>
      <c r="F24" s="127"/>
      <c r="G24" s="127"/>
      <c r="H24" s="127"/>
      <c r="I24" s="128"/>
    </row>
    <row r="25" spans="2:9" ht="16" thickBot="1" x14ac:dyDescent="0.4">
      <c r="B25" s="129"/>
      <c r="C25" s="130"/>
      <c r="D25" s="130"/>
      <c r="E25" s="130"/>
      <c r="F25" s="130"/>
      <c r="G25" s="130"/>
      <c r="H25" s="130"/>
      <c r="I25" s="131"/>
    </row>
    <row r="28" spans="2:9" ht="29" customHeight="1" x14ac:dyDescent="0.35">
      <c r="C28" s="104" t="s">
        <v>155</v>
      </c>
      <c r="D28" s="104" t="s">
        <v>156</v>
      </c>
      <c r="E28" s="105" t="s">
        <v>157</v>
      </c>
    </row>
    <row r="29" spans="2:9" ht="32.5" customHeight="1" x14ac:dyDescent="0.35">
      <c r="C29" s="106"/>
      <c r="D29" s="107"/>
      <c r="E29" s="108"/>
    </row>
  </sheetData>
  <sheetProtection sheet="1" objects="1" scenarios="1"/>
  <mergeCells count="8">
    <mergeCell ref="D1:E1"/>
    <mergeCell ref="B19:E19"/>
    <mergeCell ref="B23:I25"/>
    <mergeCell ref="F9:F10"/>
    <mergeCell ref="B9:B10"/>
    <mergeCell ref="C9:C10"/>
    <mergeCell ref="D9:D10"/>
    <mergeCell ref="E9:E10"/>
  </mergeCells>
  <pageMargins left="0.7" right="0.7" top="0.75" bottom="0.75" header="0.3" footer="0.3"/>
  <pageSetup paperSize="9"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B1:E25"/>
  <sheetViews>
    <sheetView showGridLines="0" rightToLeft="1" topLeftCell="A13" zoomScale="80" zoomScaleNormal="80" workbookViewId="0">
      <selection activeCell="E11" sqref="E11"/>
    </sheetView>
  </sheetViews>
  <sheetFormatPr defaultColWidth="8.6640625" defaultRowHeight="15.5" x14ac:dyDescent="0.35"/>
  <cols>
    <col min="1" max="1" width="5.6640625" style="19" customWidth="1"/>
    <col min="2" max="2" width="7.33203125" style="19" customWidth="1"/>
    <col min="3" max="3" width="52.6640625" style="19" customWidth="1"/>
    <col min="4" max="4" width="31.1640625" style="19" customWidth="1"/>
    <col min="5" max="5" width="25.6640625" style="19" customWidth="1"/>
    <col min="6" max="16384" width="8.6640625" style="19"/>
  </cols>
  <sheetData>
    <row r="1" spans="2:5" ht="20" x14ac:dyDescent="0.4">
      <c r="C1" s="114" t="s">
        <v>141</v>
      </c>
      <c r="D1" s="115"/>
    </row>
    <row r="3" spans="2:5" ht="18" x14ac:dyDescent="0.4">
      <c r="B3" s="81" t="s">
        <v>146</v>
      </c>
    </row>
    <row r="4" spans="2:5" ht="18" x14ac:dyDescent="0.4">
      <c r="B4" s="81" t="s">
        <v>140</v>
      </c>
    </row>
    <row r="5" spans="2:5" ht="18" x14ac:dyDescent="0.4">
      <c r="B5" s="81"/>
      <c r="C5" s="82"/>
      <c r="D5" s="82"/>
    </row>
    <row r="6" spans="2:5" ht="18" customHeight="1" x14ac:dyDescent="0.35">
      <c r="B6" s="120"/>
      <c r="C6" s="120" t="s">
        <v>9</v>
      </c>
      <c r="D6" s="116" t="s">
        <v>85</v>
      </c>
      <c r="E6" s="116" t="s">
        <v>87</v>
      </c>
    </row>
    <row r="7" spans="2:5" ht="26.75" customHeight="1" x14ac:dyDescent="0.35">
      <c r="B7" s="116"/>
      <c r="C7" s="116"/>
      <c r="D7" s="117"/>
      <c r="E7" s="117"/>
    </row>
    <row r="8" spans="2:5" s="20" customFormat="1" ht="39" customHeight="1" x14ac:dyDescent="0.3">
      <c r="B8" s="135" t="s">
        <v>136</v>
      </c>
      <c r="C8" s="136"/>
      <c r="D8" s="136"/>
      <c r="E8" s="137"/>
    </row>
    <row r="9" spans="2:5" s="20" customFormat="1" ht="35.15" customHeight="1" x14ac:dyDescent="0.3">
      <c r="B9" s="38">
        <v>1</v>
      </c>
      <c r="C9" s="103" t="s">
        <v>145</v>
      </c>
      <c r="D9" s="69"/>
      <c r="E9" s="57">
        <f>D9</f>
        <v>0</v>
      </c>
    </row>
    <row r="10" spans="2:5" s="20" customFormat="1" ht="35.15" customHeight="1" x14ac:dyDescent="0.3">
      <c r="B10" s="138" t="s">
        <v>137</v>
      </c>
      <c r="C10" s="139"/>
      <c r="D10" s="140"/>
      <c r="E10" s="58">
        <f>SUM(E9)</f>
        <v>0</v>
      </c>
    </row>
    <row r="11" spans="2:5" s="20" customFormat="1" ht="35.15" customHeight="1" x14ac:dyDescent="0.3">
      <c r="B11" s="132" t="s">
        <v>138</v>
      </c>
      <c r="C11" s="133"/>
      <c r="D11" s="134"/>
      <c r="E11" s="58">
        <f>E10*9</f>
        <v>0</v>
      </c>
    </row>
    <row r="12" spans="2:5" s="20" customFormat="1" ht="35.15" customHeight="1" x14ac:dyDescent="0.3">
      <c r="B12" s="38">
        <v>2</v>
      </c>
      <c r="C12" s="144" t="s">
        <v>50</v>
      </c>
      <c r="D12" s="145"/>
      <c r="E12" s="146"/>
    </row>
    <row r="13" spans="2:5" s="20" customFormat="1" ht="35.15" customHeight="1" x14ac:dyDescent="0.3">
      <c r="B13" s="38">
        <v>2.1</v>
      </c>
      <c r="C13" s="22" t="s">
        <v>147</v>
      </c>
      <c r="D13" s="69"/>
      <c r="E13" s="57">
        <f>D13</f>
        <v>0</v>
      </c>
    </row>
    <row r="14" spans="2:5" s="20" customFormat="1" ht="35.15" customHeight="1" x14ac:dyDescent="0.3">
      <c r="B14" s="38">
        <v>2.2000000000000002</v>
      </c>
      <c r="C14" s="22" t="s">
        <v>148</v>
      </c>
      <c r="D14" s="69"/>
      <c r="E14" s="57">
        <f t="shared" ref="E14:E20" si="0">D14</f>
        <v>0</v>
      </c>
    </row>
    <row r="15" spans="2:5" s="20" customFormat="1" ht="35.15" customHeight="1" x14ac:dyDescent="0.3">
      <c r="B15" s="38">
        <v>2.2999999999999998</v>
      </c>
      <c r="C15" s="22" t="s">
        <v>149</v>
      </c>
      <c r="D15" s="69"/>
      <c r="E15" s="57">
        <f t="shared" si="0"/>
        <v>0</v>
      </c>
    </row>
    <row r="16" spans="2:5" s="20" customFormat="1" ht="35.15" customHeight="1" x14ac:dyDescent="0.3">
      <c r="B16" s="38">
        <v>2.4</v>
      </c>
      <c r="C16" s="22" t="s">
        <v>150</v>
      </c>
      <c r="D16" s="69"/>
      <c r="E16" s="57">
        <f t="shared" si="0"/>
        <v>0</v>
      </c>
    </row>
    <row r="17" spans="2:5" s="20" customFormat="1" ht="35.15" customHeight="1" x14ac:dyDescent="0.3">
      <c r="B17" s="38">
        <v>2.5</v>
      </c>
      <c r="C17" s="22" t="s">
        <v>151</v>
      </c>
      <c r="D17" s="69"/>
      <c r="E17" s="57">
        <f t="shared" si="0"/>
        <v>0</v>
      </c>
    </row>
    <row r="18" spans="2:5" s="20" customFormat="1" ht="35.15" customHeight="1" x14ac:dyDescent="0.3">
      <c r="B18" s="38">
        <v>2.6</v>
      </c>
      <c r="C18" s="22" t="s">
        <v>152</v>
      </c>
      <c r="D18" s="69"/>
      <c r="E18" s="57">
        <f t="shared" si="0"/>
        <v>0</v>
      </c>
    </row>
    <row r="19" spans="2:5" s="20" customFormat="1" ht="35.15" customHeight="1" x14ac:dyDescent="0.3">
      <c r="B19" s="38">
        <v>2.7</v>
      </c>
      <c r="C19" s="22" t="s">
        <v>153</v>
      </c>
      <c r="D19" s="69"/>
      <c r="E19" s="57">
        <f t="shared" si="0"/>
        <v>0</v>
      </c>
    </row>
    <row r="20" spans="2:5" s="20" customFormat="1" ht="35.15" customHeight="1" x14ac:dyDescent="0.3">
      <c r="B20" s="38">
        <v>2.8</v>
      </c>
      <c r="C20" s="22" t="s">
        <v>154</v>
      </c>
      <c r="D20" s="69"/>
      <c r="E20" s="57">
        <f t="shared" si="0"/>
        <v>0</v>
      </c>
    </row>
    <row r="21" spans="2:5" ht="40.4" customHeight="1" x14ac:dyDescent="0.35">
      <c r="B21" s="141" t="s">
        <v>139</v>
      </c>
      <c r="C21" s="142"/>
      <c r="D21" s="143"/>
      <c r="E21" s="58">
        <f>SUM(E13:E20)</f>
        <v>0</v>
      </c>
    </row>
    <row r="22" spans="2:5" ht="32" customHeight="1" x14ac:dyDescent="0.35">
      <c r="B22" s="132" t="s">
        <v>144</v>
      </c>
      <c r="C22" s="133"/>
      <c r="D22" s="134"/>
      <c r="E22" s="58">
        <f>E21*9</f>
        <v>0</v>
      </c>
    </row>
    <row r="24" spans="2:5" ht="35.5" customHeight="1" x14ac:dyDescent="0.35">
      <c r="C24" s="104" t="s">
        <v>155</v>
      </c>
      <c r="D24" s="104" t="s">
        <v>156</v>
      </c>
      <c r="E24" s="105" t="s">
        <v>157</v>
      </c>
    </row>
    <row r="25" spans="2:5" ht="50" customHeight="1" x14ac:dyDescent="0.35">
      <c r="C25" s="106"/>
      <c r="D25" s="107"/>
      <c r="E25" s="108"/>
    </row>
  </sheetData>
  <sheetProtection sheet="1" objects="1" scenarios="1"/>
  <mergeCells count="11">
    <mergeCell ref="C1:D1"/>
    <mergeCell ref="B22:D22"/>
    <mergeCell ref="B11:D11"/>
    <mergeCell ref="B8:E8"/>
    <mergeCell ref="B10:D10"/>
    <mergeCell ref="E6:E7"/>
    <mergeCell ref="B6:B7"/>
    <mergeCell ref="C6:C7"/>
    <mergeCell ref="D6:D7"/>
    <mergeCell ref="B21:D21"/>
    <mergeCell ref="C12:E12"/>
  </mergeCells>
  <pageMargins left="0.7" right="0.7" top="0.75" bottom="0.75" header="0.3" footer="0.3"/>
  <pageSetup paperSize="9" orientation="portrait" horizontalDpi="360" verticalDpi="36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M29"/>
  <sheetViews>
    <sheetView showGridLines="0" rightToLeft="1" topLeftCell="A4" zoomScale="85" zoomScaleNormal="85" workbookViewId="0">
      <selection activeCell="G17" sqref="G17"/>
    </sheetView>
  </sheetViews>
  <sheetFormatPr defaultColWidth="8.6640625" defaultRowHeight="15.5" x14ac:dyDescent="0.35"/>
  <cols>
    <col min="1" max="1" width="5.6640625" style="19" customWidth="1"/>
    <col min="2" max="2" width="4.08203125" style="19" customWidth="1"/>
    <col min="3" max="3" width="31.4140625" style="19" customWidth="1"/>
    <col min="4" max="4" width="21.1640625" style="19" customWidth="1"/>
    <col min="5" max="5" width="23.5" style="19" customWidth="1"/>
    <col min="6" max="6" width="19.58203125" style="19" customWidth="1"/>
    <col min="7" max="7" width="25.6640625" style="19" customWidth="1"/>
    <col min="8" max="8" width="7.5" style="19" customWidth="1"/>
    <col min="9" max="9" width="4.83203125" style="19" customWidth="1"/>
    <col min="10" max="10" width="8.6640625" style="19"/>
    <col min="11" max="11" width="2.9140625" style="19" customWidth="1"/>
    <col min="12" max="12" width="8.6640625" style="19"/>
    <col min="13" max="13" width="0.1640625" style="19" customWidth="1"/>
    <col min="14" max="16384" width="8.6640625" style="19"/>
  </cols>
  <sheetData>
    <row r="1" spans="1:8" ht="20" x14ac:dyDescent="0.4">
      <c r="C1" s="114" t="s">
        <v>135</v>
      </c>
      <c r="D1" s="115"/>
    </row>
    <row r="3" spans="1:8" x14ac:dyDescent="0.35">
      <c r="A3" s="44">
        <v>1</v>
      </c>
      <c r="B3" s="101" t="s">
        <v>115</v>
      </c>
    </row>
    <row r="4" spans="1:8" x14ac:dyDescent="0.35">
      <c r="A4" s="44">
        <v>2</v>
      </c>
      <c r="B4" s="102" t="s">
        <v>127</v>
      </c>
    </row>
    <row r="5" spans="1:8" x14ac:dyDescent="0.35">
      <c r="A5" s="44">
        <v>3</v>
      </c>
      <c r="B5" s="102" t="s">
        <v>128</v>
      </c>
    </row>
    <row r="6" spans="1:8" x14ac:dyDescent="0.35">
      <c r="A6" s="44">
        <v>4</v>
      </c>
      <c r="B6" s="102" t="s">
        <v>129</v>
      </c>
      <c r="C6" s="102"/>
    </row>
    <row r="7" spans="1:8" ht="18" customHeight="1" x14ac:dyDescent="0.35">
      <c r="B7" s="120"/>
      <c r="C7" s="120" t="s">
        <v>9</v>
      </c>
      <c r="D7" s="116" t="s">
        <v>54</v>
      </c>
      <c r="E7" s="121" t="s">
        <v>61</v>
      </c>
      <c r="F7" s="116" t="s">
        <v>57</v>
      </c>
      <c r="G7" s="116" t="s">
        <v>86</v>
      </c>
    </row>
    <row r="8" spans="1:8" ht="26.75" customHeight="1" x14ac:dyDescent="0.35">
      <c r="B8" s="116"/>
      <c r="C8" s="116"/>
      <c r="D8" s="117"/>
      <c r="E8" s="122"/>
      <c r="F8" s="117"/>
      <c r="G8" s="117"/>
    </row>
    <row r="9" spans="1:8" s="20" customFormat="1" ht="26" customHeight="1" x14ac:dyDescent="0.3">
      <c r="B9" s="56">
        <v>1</v>
      </c>
      <c r="C9" s="22" t="s">
        <v>66</v>
      </c>
      <c r="D9" s="148" t="s">
        <v>65</v>
      </c>
      <c r="E9" s="95"/>
      <c r="F9" s="76">
        <v>5</v>
      </c>
      <c r="G9" s="57">
        <f>F9*E9</f>
        <v>0</v>
      </c>
      <c r="H9" s="39"/>
    </row>
    <row r="10" spans="1:8" s="20" customFormat="1" ht="26" customHeight="1" x14ac:dyDescent="0.3">
      <c r="B10" s="56">
        <v>2</v>
      </c>
      <c r="C10" s="22" t="s">
        <v>67</v>
      </c>
      <c r="D10" s="149"/>
      <c r="E10" s="96"/>
      <c r="F10" s="76">
        <v>14</v>
      </c>
      <c r="G10" s="57">
        <f t="shared" ref="G10:G15" si="0">F10*E10</f>
        <v>0</v>
      </c>
      <c r="H10" s="39"/>
    </row>
    <row r="11" spans="1:8" s="20" customFormat="1" ht="26" customHeight="1" x14ac:dyDescent="0.3">
      <c r="B11" s="56">
        <v>3</v>
      </c>
      <c r="C11" s="22" t="s">
        <v>68</v>
      </c>
      <c r="D11" s="149"/>
      <c r="E11" s="96"/>
      <c r="F11" s="76">
        <v>22</v>
      </c>
      <c r="G11" s="57">
        <f t="shared" si="0"/>
        <v>0</v>
      </c>
      <c r="H11" s="39"/>
    </row>
    <row r="12" spans="1:8" s="20" customFormat="1" ht="26" customHeight="1" x14ac:dyDescent="0.3">
      <c r="B12" s="56">
        <v>4</v>
      </c>
      <c r="C12" s="22" t="s">
        <v>69</v>
      </c>
      <c r="D12" s="149"/>
      <c r="E12" s="96"/>
      <c r="F12" s="76">
        <v>1</v>
      </c>
      <c r="G12" s="57">
        <f t="shared" si="0"/>
        <v>0</v>
      </c>
      <c r="H12" s="39"/>
    </row>
    <row r="13" spans="1:8" s="20" customFormat="1" ht="26" customHeight="1" x14ac:dyDescent="0.3">
      <c r="B13" s="59">
        <v>5</v>
      </c>
      <c r="C13" s="22" t="s">
        <v>100</v>
      </c>
      <c r="D13" s="149"/>
      <c r="E13" s="96"/>
      <c r="F13" s="76">
        <v>1</v>
      </c>
      <c r="G13" s="57">
        <f t="shared" si="0"/>
        <v>0</v>
      </c>
      <c r="H13" s="39"/>
    </row>
    <row r="14" spans="1:8" s="20" customFormat="1" ht="26" customHeight="1" x14ac:dyDescent="0.3">
      <c r="B14" s="59">
        <v>6</v>
      </c>
      <c r="C14" s="22" t="s">
        <v>101</v>
      </c>
      <c r="D14" s="149"/>
      <c r="E14" s="95"/>
      <c r="F14" s="76">
        <v>4</v>
      </c>
      <c r="G14" s="57">
        <f t="shared" si="0"/>
        <v>0</v>
      </c>
      <c r="H14" s="39"/>
    </row>
    <row r="15" spans="1:8" s="20" customFormat="1" ht="36.75" customHeight="1" x14ac:dyDescent="0.3">
      <c r="B15" s="43">
        <v>7</v>
      </c>
      <c r="C15" s="22" t="s">
        <v>134</v>
      </c>
      <c r="D15" s="150"/>
      <c r="E15" s="42"/>
      <c r="F15" s="97">
        <v>150</v>
      </c>
      <c r="G15" s="57">
        <f t="shared" si="0"/>
        <v>0</v>
      </c>
      <c r="H15" s="39"/>
    </row>
    <row r="16" spans="1:8" ht="40.4" customHeight="1" x14ac:dyDescent="0.35">
      <c r="B16" s="118" t="s">
        <v>89</v>
      </c>
      <c r="C16" s="119"/>
      <c r="D16" s="119"/>
      <c r="E16" s="119"/>
      <c r="F16" s="147"/>
      <c r="G16" s="58">
        <f>SUM(G9:G15)</f>
        <v>0</v>
      </c>
    </row>
    <row r="17" spans="2:13" ht="34.5" customHeight="1" x14ac:dyDescent="0.35">
      <c r="B17" s="118" t="s">
        <v>99</v>
      </c>
      <c r="C17" s="119"/>
      <c r="D17" s="119"/>
      <c r="E17" s="119"/>
      <c r="F17" s="147"/>
      <c r="G17" s="58">
        <f>G16*9</f>
        <v>0</v>
      </c>
    </row>
    <row r="19" spans="2:13" ht="16" thickBot="1" x14ac:dyDescent="0.4">
      <c r="H19" s="40"/>
    </row>
    <row r="20" spans="2:13" x14ac:dyDescent="0.35">
      <c r="B20" s="123" t="s">
        <v>90</v>
      </c>
      <c r="C20" s="124"/>
      <c r="D20" s="124"/>
      <c r="E20" s="124"/>
      <c r="F20" s="124"/>
      <c r="G20" s="124"/>
      <c r="H20" s="124"/>
      <c r="I20" s="124"/>
      <c r="J20" s="124"/>
      <c r="K20" s="124"/>
      <c r="L20" s="124"/>
      <c r="M20" s="125"/>
    </row>
    <row r="21" spans="2:13" x14ac:dyDescent="0.35">
      <c r="B21" s="126"/>
      <c r="C21" s="127"/>
      <c r="D21" s="127"/>
      <c r="E21" s="127"/>
      <c r="F21" s="127"/>
      <c r="G21" s="127"/>
      <c r="H21" s="127"/>
      <c r="I21" s="127"/>
      <c r="J21" s="127"/>
      <c r="K21" s="127"/>
      <c r="L21" s="127"/>
      <c r="M21" s="128"/>
    </row>
    <row r="22" spans="2:13" ht="80" customHeight="1" thickBot="1" x14ac:dyDescent="0.4">
      <c r="B22" s="129"/>
      <c r="C22" s="130"/>
      <c r="D22" s="130"/>
      <c r="E22" s="130"/>
      <c r="F22" s="130"/>
      <c r="G22" s="130"/>
      <c r="H22" s="130"/>
      <c r="I22" s="130"/>
      <c r="J22" s="130"/>
      <c r="K22" s="130"/>
      <c r="L22" s="130"/>
      <c r="M22" s="131"/>
    </row>
    <row r="23" spans="2:13" ht="16" thickBot="1" x14ac:dyDescent="0.4"/>
    <row r="24" spans="2:13" ht="28.25" customHeight="1" x14ac:dyDescent="0.4">
      <c r="B24" s="84" t="s">
        <v>93</v>
      </c>
      <c r="C24" s="85"/>
      <c r="D24" s="85"/>
      <c r="E24" s="85"/>
      <c r="F24" s="85"/>
      <c r="G24" s="85"/>
      <c r="H24" s="85"/>
      <c r="I24" s="85"/>
      <c r="J24" s="85"/>
      <c r="K24" s="85"/>
      <c r="L24" s="86"/>
    </row>
    <row r="25" spans="2:13" ht="18" x14ac:dyDescent="0.4">
      <c r="B25" s="87" t="s">
        <v>94</v>
      </c>
      <c r="C25" s="88"/>
      <c r="D25" s="88"/>
      <c r="E25" s="89"/>
      <c r="F25" s="89"/>
      <c r="G25" s="89"/>
      <c r="H25" s="89"/>
      <c r="I25" s="89"/>
      <c r="J25" s="89"/>
      <c r="K25" s="89"/>
      <c r="L25" s="90"/>
    </row>
    <row r="26" spans="2:13" ht="18.5" thickBot="1" x14ac:dyDescent="0.45">
      <c r="B26" s="91"/>
      <c r="C26" s="92"/>
      <c r="D26" s="92"/>
      <c r="E26" s="93"/>
      <c r="F26" s="93"/>
      <c r="G26" s="93"/>
      <c r="H26" s="93"/>
      <c r="I26" s="93"/>
      <c r="J26" s="93"/>
      <c r="K26" s="93"/>
      <c r="L26" s="94"/>
    </row>
    <row r="28" spans="2:13" ht="29" customHeight="1" x14ac:dyDescent="0.35">
      <c r="C28" s="104" t="s">
        <v>155</v>
      </c>
      <c r="D28" s="104" t="s">
        <v>156</v>
      </c>
      <c r="E28" s="105" t="s">
        <v>157</v>
      </c>
    </row>
    <row r="29" spans="2:13" ht="33" customHeight="1" x14ac:dyDescent="0.35">
      <c r="C29" s="106"/>
      <c r="D29" s="107"/>
      <c r="E29" s="108"/>
    </row>
  </sheetData>
  <sheetProtection sheet="1" objects="1" scenarios="1"/>
  <mergeCells count="11">
    <mergeCell ref="C1:D1"/>
    <mergeCell ref="B20:M22"/>
    <mergeCell ref="F7:F8"/>
    <mergeCell ref="B16:F16"/>
    <mergeCell ref="B17:F17"/>
    <mergeCell ref="B7:B8"/>
    <mergeCell ref="C7:C8"/>
    <mergeCell ref="D7:D8"/>
    <mergeCell ref="E7:E8"/>
    <mergeCell ref="G7:G8"/>
    <mergeCell ref="D9:D15"/>
  </mergeCells>
  <pageMargins left="0.7" right="0.7" top="0.75" bottom="0.75" header="0.3" footer="0.3"/>
  <pageSetup paperSize="9" orientation="portrait" horizontalDpi="360" verticalDpi="36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sheetPr>
  <dimension ref="B1:J21"/>
  <sheetViews>
    <sheetView showGridLines="0" rightToLeft="1" topLeftCell="A4" zoomScale="85" zoomScaleNormal="85" workbookViewId="0">
      <selection activeCell="F8" sqref="F8"/>
    </sheetView>
  </sheetViews>
  <sheetFormatPr defaultColWidth="8.6640625" defaultRowHeight="15.5" x14ac:dyDescent="0.35"/>
  <cols>
    <col min="1" max="1" width="5.6640625" style="19" customWidth="1"/>
    <col min="2" max="2" width="4.08203125" style="19" customWidth="1"/>
    <col min="3" max="3" width="29" style="19" customWidth="1"/>
    <col min="4" max="4" width="12.9140625" style="19" customWidth="1"/>
    <col min="5" max="5" width="20.4140625" style="19" customWidth="1"/>
    <col min="6" max="6" width="15.83203125" style="19" customWidth="1"/>
    <col min="7" max="7" width="21.6640625" style="19" customWidth="1"/>
    <col min="8" max="8" width="14.4140625" style="19" customWidth="1"/>
    <col min="9" max="9" width="21.9140625" style="19" customWidth="1"/>
    <col min="10" max="16384" width="8.6640625" style="19"/>
  </cols>
  <sheetData>
    <row r="1" spans="2:10" ht="20" x14ac:dyDescent="0.4">
      <c r="C1" s="114" t="s">
        <v>124</v>
      </c>
      <c r="D1" s="115"/>
    </row>
    <row r="3" spans="2:10" x14ac:dyDescent="0.35">
      <c r="C3" s="44" t="s">
        <v>91</v>
      </c>
      <c r="D3" s="44"/>
      <c r="E3" s="44"/>
      <c r="F3" s="44"/>
      <c r="G3" s="44"/>
    </row>
    <row r="4" spans="2:10" ht="18" x14ac:dyDescent="0.4">
      <c r="B4" s="81"/>
      <c r="C4" s="44" t="s">
        <v>95</v>
      </c>
      <c r="D4" s="44"/>
      <c r="E4" s="44"/>
      <c r="F4" s="44"/>
      <c r="G4" s="44"/>
    </row>
    <row r="5" spans="2:10" ht="14.4" customHeight="1" x14ac:dyDescent="0.35">
      <c r="B5" s="120"/>
      <c r="C5" s="120" t="s">
        <v>12</v>
      </c>
      <c r="D5" s="116" t="s">
        <v>36</v>
      </c>
      <c r="E5" s="116" t="s">
        <v>16</v>
      </c>
      <c r="F5" s="116" t="s">
        <v>17</v>
      </c>
      <c r="G5" s="116" t="s">
        <v>13</v>
      </c>
      <c r="H5" s="116" t="s">
        <v>14</v>
      </c>
      <c r="I5" s="116" t="s">
        <v>15</v>
      </c>
    </row>
    <row r="6" spans="2:10" ht="14" customHeight="1" x14ac:dyDescent="0.35">
      <c r="B6" s="116"/>
      <c r="C6" s="116"/>
      <c r="D6" s="151"/>
      <c r="E6" s="151"/>
      <c r="F6" s="117"/>
      <c r="G6" s="117"/>
      <c r="H6" s="117"/>
      <c r="I6" s="117"/>
    </row>
    <row r="7" spans="2:10" s="20" customFormat="1" ht="26" customHeight="1" x14ac:dyDescent="0.3">
      <c r="B7" s="23">
        <v>1</v>
      </c>
      <c r="C7" s="60" t="s">
        <v>18</v>
      </c>
      <c r="D7" s="63" t="s">
        <v>27</v>
      </c>
      <c r="E7" s="47">
        <v>229</v>
      </c>
      <c r="F7" s="41"/>
      <c r="G7" s="50">
        <f>E7*(1-F7)</f>
        <v>229</v>
      </c>
      <c r="H7" s="51">
        <v>0.17</v>
      </c>
      <c r="I7" s="54">
        <f>H7*G7</f>
        <v>38.93</v>
      </c>
      <c r="J7" s="39"/>
    </row>
    <row r="8" spans="2:10" s="20" customFormat="1" ht="26" customHeight="1" x14ac:dyDescent="0.3">
      <c r="B8" s="23">
        <v>2</v>
      </c>
      <c r="C8" s="61" t="s">
        <v>19</v>
      </c>
      <c r="D8" s="64" t="s">
        <v>28</v>
      </c>
      <c r="E8" s="48">
        <v>248</v>
      </c>
      <c r="F8" s="41"/>
      <c r="G8" s="50">
        <f t="shared" ref="G8:G15" si="0">E8*(1-F8)</f>
        <v>248</v>
      </c>
      <c r="H8" s="52">
        <v>0.1</v>
      </c>
      <c r="I8" s="54">
        <f t="shared" ref="I8:I15" si="1">H8*G8</f>
        <v>24.8</v>
      </c>
      <c r="J8" s="39"/>
    </row>
    <row r="9" spans="2:10" s="20" customFormat="1" ht="26" customHeight="1" x14ac:dyDescent="0.3">
      <c r="B9" s="23">
        <v>3</v>
      </c>
      <c r="C9" s="61" t="s">
        <v>20</v>
      </c>
      <c r="D9" s="64" t="s">
        <v>29</v>
      </c>
      <c r="E9" s="48">
        <v>218</v>
      </c>
      <c r="F9" s="41"/>
      <c r="G9" s="50">
        <f t="shared" si="0"/>
        <v>218</v>
      </c>
      <c r="H9" s="51">
        <v>0.13</v>
      </c>
      <c r="I9" s="54">
        <f t="shared" si="1"/>
        <v>28.34</v>
      </c>
      <c r="J9" s="39"/>
    </row>
    <row r="10" spans="2:10" s="20" customFormat="1" ht="26" customHeight="1" x14ac:dyDescent="0.3">
      <c r="B10" s="23">
        <v>4</v>
      </c>
      <c r="C10" s="62" t="s">
        <v>21</v>
      </c>
      <c r="D10" s="65" t="s">
        <v>30</v>
      </c>
      <c r="E10" s="49">
        <v>327</v>
      </c>
      <c r="F10" s="41"/>
      <c r="G10" s="50">
        <f t="shared" si="0"/>
        <v>327</v>
      </c>
      <c r="H10" s="52">
        <v>0.05</v>
      </c>
      <c r="I10" s="54">
        <f t="shared" si="1"/>
        <v>16.350000000000001</v>
      </c>
      <c r="J10" s="39"/>
    </row>
    <row r="11" spans="2:10" s="20" customFormat="1" ht="26" customHeight="1" x14ac:dyDescent="0.3">
      <c r="B11" s="23">
        <v>5</v>
      </c>
      <c r="C11" s="61" t="s">
        <v>22</v>
      </c>
      <c r="D11" s="64" t="s">
        <v>31</v>
      </c>
      <c r="E11" s="48">
        <v>170</v>
      </c>
      <c r="F11" s="41"/>
      <c r="G11" s="50">
        <f t="shared" si="0"/>
        <v>170</v>
      </c>
      <c r="H11" s="51">
        <v>0.13</v>
      </c>
      <c r="I11" s="54">
        <f t="shared" si="1"/>
        <v>22.1</v>
      </c>
      <c r="J11" s="39"/>
    </row>
    <row r="12" spans="2:10" s="20" customFormat="1" ht="26" customHeight="1" x14ac:dyDescent="0.3">
      <c r="B12" s="23">
        <v>6</v>
      </c>
      <c r="C12" s="62" t="s">
        <v>23</v>
      </c>
      <c r="D12" s="65" t="s">
        <v>32</v>
      </c>
      <c r="E12" s="49">
        <v>143</v>
      </c>
      <c r="F12" s="41"/>
      <c r="G12" s="50">
        <f t="shared" si="0"/>
        <v>143</v>
      </c>
      <c r="H12" s="52">
        <v>0.2</v>
      </c>
      <c r="I12" s="54">
        <f t="shared" si="1"/>
        <v>28.6</v>
      </c>
      <c r="J12" s="39"/>
    </row>
    <row r="13" spans="2:10" s="20" customFormat="1" ht="26" customHeight="1" x14ac:dyDescent="0.3">
      <c r="B13" s="23">
        <v>7</v>
      </c>
      <c r="C13" s="61" t="s">
        <v>24</v>
      </c>
      <c r="D13" s="64" t="s">
        <v>33</v>
      </c>
      <c r="E13" s="48">
        <v>219</v>
      </c>
      <c r="F13" s="41"/>
      <c r="G13" s="50">
        <f t="shared" si="0"/>
        <v>219</v>
      </c>
      <c r="H13" s="51">
        <v>0.1</v>
      </c>
      <c r="I13" s="54">
        <f t="shared" si="1"/>
        <v>21.900000000000002</v>
      </c>
      <c r="J13" s="39"/>
    </row>
    <row r="14" spans="2:10" s="20" customFormat="1" ht="26" customHeight="1" x14ac:dyDescent="0.3">
      <c r="B14" s="23">
        <v>8</v>
      </c>
      <c r="C14" s="61" t="s">
        <v>25</v>
      </c>
      <c r="D14" s="64" t="s">
        <v>34</v>
      </c>
      <c r="E14" s="48">
        <v>280</v>
      </c>
      <c r="F14" s="41"/>
      <c r="G14" s="50">
        <f t="shared" si="0"/>
        <v>280</v>
      </c>
      <c r="H14" s="52">
        <v>0.05</v>
      </c>
      <c r="I14" s="54">
        <f t="shared" si="1"/>
        <v>14</v>
      </c>
      <c r="J14" s="39"/>
    </row>
    <row r="15" spans="2:10" s="20" customFormat="1" ht="26" customHeight="1" x14ac:dyDescent="0.3">
      <c r="B15" s="43">
        <v>9</v>
      </c>
      <c r="C15" s="61" t="s">
        <v>26</v>
      </c>
      <c r="D15" s="64" t="s">
        <v>35</v>
      </c>
      <c r="E15" s="48">
        <v>201</v>
      </c>
      <c r="F15" s="45"/>
      <c r="G15" s="50">
        <f t="shared" si="0"/>
        <v>201</v>
      </c>
      <c r="H15" s="51">
        <v>7.0000000000000007E-2</v>
      </c>
      <c r="I15" s="54">
        <f t="shared" si="1"/>
        <v>14.070000000000002</v>
      </c>
      <c r="J15" s="39"/>
    </row>
    <row r="16" spans="2:10" ht="24" customHeight="1" x14ac:dyDescent="0.35">
      <c r="B16" s="152" t="s">
        <v>161</v>
      </c>
      <c r="C16" s="153"/>
      <c r="D16" s="153"/>
      <c r="E16" s="153"/>
      <c r="F16" s="153"/>
      <c r="G16" s="154"/>
      <c r="H16" s="53">
        <f>SUM(H7:H15)</f>
        <v>1</v>
      </c>
      <c r="I16" s="55">
        <f>SUM(I7:I15)</f>
        <v>209.09</v>
      </c>
    </row>
    <row r="17" spans="2:10" ht="24" customHeight="1" x14ac:dyDescent="0.35">
      <c r="B17" s="155" t="s">
        <v>130</v>
      </c>
      <c r="C17" s="156"/>
      <c r="D17" s="156"/>
      <c r="E17" s="156"/>
      <c r="F17" s="156"/>
      <c r="G17" s="156"/>
      <c r="H17" s="157"/>
      <c r="I17" s="46">
        <f>I16*2000</f>
        <v>418180</v>
      </c>
    </row>
    <row r="18" spans="2:10" ht="28.25" customHeight="1" x14ac:dyDescent="0.35">
      <c r="B18" s="155" t="s">
        <v>131</v>
      </c>
      <c r="C18" s="156"/>
      <c r="D18" s="156"/>
      <c r="E18" s="156"/>
      <c r="F18" s="156"/>
      <c r="G18" s="156"/>
      <c r="H18" s="157"/>
      <c r="I18" s="46">
        <f>I17*9</f>
        <v>3763620</v>
      </c>
    </row>
    <row r="19" spans="2:10" x14ac:dyDescent="0.35">
      <c r="J19" s="40"/>
    </row>
    <row r="20" spans="2:10" ht="39.5" customHeight="1" x14ac:dyDescent="0.35">
      <c r="D20" s="104" t="s">
        <v>155</v>
      </c>
      <c r="E20" s="104" t="s">
        <v>156</v>
      </c>
      <c r="F20" s="105" t="s">
        <v>157</v>
      </c>
    </row>
    <row r="21" spans="2:10" ht="47.5" customHeight="1" x14ac:dyDescent="0.35">
      <c r="D21" s="106"/>
      <c r="E21" s="107"/>
      <c r="F21" s="108"/>
    </row>
  </sheetData>
  <sheetProtection sheet="1" objects="1" scenarios="1"/>
  <mergeCells count="12">
    <mergeCell ref="C1:D1"/>
    <mergeCell ref="B17:H17"/>
    <mergeCell ref="B18:H18"/>
    <mergeCell ref="G5:G6"/>
    <mergeCell ref="H5:H6"/>
    <mergeCell ref="I5:I6"/>
    <mergeCell ref="D5:D6"/>
    <mergeCell ref="B16:G16"/>
    <mergeCell ref="B5:B6"/>
    <mergeCell ref="C5:C6"/>
    <mergeCell ref="E5:E6"/>
    <mergeCell ref="F5:F6"/>
  </mergeCells>
  <dataValidations count="1">
    <dataValidation type="decimal" operator="lessThan" allowBlank="1" showInputMessage="1" showErrorMessage="1" prompt="אחוז הנחה לא יעלה על 18%" sqref="F7:F15" xr:uid="{1E427B4C-5222-404A-BFC4-D0D15789ABE3}">
      <formula1>0.1801</formula1>
    </dataValidation>
  </dataValidations>
  <pageMargins left="0.7" right="0.7" top="0.75" bottom="0.75" header="0.3" footer="0.3"/>
  <pageSetup paperSize="9" orientation="portrait" horizontalDpi="360" verticalDpi="360"/>
  <ignoredErrors>
    <ignoredError sqref="G7:G8 I7 I8:I14 G13:G14 G9:G12 I15 G15" unlockedFormula="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sheetPr>
  <dimension ref="B1:J17"/>
  <sheetViews>
    <sheetView showGridLines="0" rightToLeft="1" zoomScale="80" zoomScaleNormal="80" workbookViewId="0">
      <selection activeCell="I8" sqref="I8"/>
    </sheetView>
  </sheetViews>
  <sheetFormatPr defaultColWidth="8.6640625" defaultRowHeight="15.5" x14ac:dyDescent="0.35"/>
  <cols>
    <col min="1" max="1" width="5.6640625" style="19" customWidth="1"/>
    <col min="2" max="2" width="4.08203125" style="19" customWidth="1"/>
    <col min="3" max="3" width="44.1640625" style="19" customWidth="1"/>
    <col min="4" max="4" width="21.83203125" style="19" customWidth="1"/>
    <col min="5" max="5" width="16.6640625" style="19" customWidth="1"/>
    <col min="6" max="6" width="11.9140625" style="19" customWidth="1"/>
    <col min="7" max="7" width="13.6640625" style="19" customWidth="1"/>
    <col min="8" max="8" width="14.4140625" style="19" customWidth="1"/>
    <col min="9" max="9" width="17.33203125" style="19" customWidth="1"/>
    <col min="10" max="16384" width="8.6640625" style="19"/>
  </cols>
  <sheetData>
    <row r="1" spans="2:10" ht="20" x14ac:dyDescent="0.4">
      <c r="C1" s="114" t="s">
        <v>71</v>
      </c>
      <c r="D1" s="115"/>
    </row>
    <row r="3" spans="2:10" ht="18" x14ac:dyDescent="0.4">
      <c r="B3" s="81" t="s">
        <v>96</v>
      </c>
      <c r="C3" s="82"/>
    </row>
    <row r="4" spans="2:10" ht="14.4" customHeight="1" x14ac:dyDescent="0.35">
      <c r="B4" s="120"/>
      <c r="C4" s="120" t="s">
        <v>73</v>
      </c>
      <c r="D4" s="116" t="s">
        <v>54</v>
      </c>
      <c r="E4" s="121" t="s">
        <v>55</v>
      </c>
      <c r="F4" s="116" t="s">
        <v>17</v>
      </c>
      <c r="G4" s="116" t="s">
        <v>13</v>
      </c>
      <c r="H4" s="121" t="s">
        <v>57</v>
      </c>
      <c r="I4" s="116" t="s">
        <v>15</v>
      </c>
    </row>
    <row r="5" spans="2:10" ht="25.5" customHeight="1" x14ac:dyDescent="0.35">
      <c r="B5" s="116"/>
      <c r="C5" s="158"/>
      <c r="D5" s="117"/>
      <c r="E5" s="159"/>
      <c r="F5" s="117"/>
      <c r="G5" s="117"/>
      <c r="H5" s="122"/>
      <c r="I5" s="117"/>
    </row>
    <row r="6" spans="2:10" s="20" customFormat="1" ht="26" customHeight="1" x14ac:dyDescent="0.3">
      <c r="B6" s="23">
        <v>1</v>
      </c>
      <c r="C6" s="60" t="s">
        <v>102</v>
      </c>
      <c r="D6" s="73" t="s">
        <v>56</v>
      </c>
      <c r="E6" s="48">
        <v>95</v>
      </c>
      <c r="F6" s="41"/>
      <c r="G6" s="50">
        <f t="shared" ref="G6" si="0">E6*(1-F6)</f>
        <v>95</v>
      </c>
      <c r="H6" s="76">
        <v>300</v>
      </c>
      <c r="I6" s="78">
        <f t="shared" ref="I6:I7" si="1">H6*G6</f>
        <v>28500</v>
      </c>
      <c r="J6" s="39"/>
    </row>
    <row r="7" spans="2:10" s="20" customFormat="1" ht="26" customHeight="1" x14ac:dyDescent="0.3">
      <c r="B7" s="23">
        <v>2</v>
      </c>
      <c r="C7" s="61" t="s">
        <v>111</v>
      </c>
      <c r="D7" s="74" t="s">
        <v>60</v>
      </c>
      <c r="E7" s="83">
        <v>2000</v>
      </c>
      <c r="F7" s="41"/>
      <c r="G7" s="50">
        <f>E7*(1-F7)</f>
        <v>2000</v>
      </c>
      <c r="H7" s="76">
        <v>85</v>
      </c>
      <c r="I7" s="78">
        <f t="shared" si="1"/>
        <v>170000</v>
      </c>
      <c r="J7" s="39"/>
    </row>
    <row r="8" spans="2:10" ht="24" customHeight="1" x14ac:dyDescent="0.35">
      <c r="B8" s="155" t="s">
        <v>132</v>
      </c>
      <c r="C8" s="156"/>
      <c r="D8" s="156"/>
      <c r="E8" s="156"/>
      <c r="F8" s="156"/>
      <c r="G8" s="156"/>
      <c r="H8" s="157"/>
      <c r="I8" s="46">
        <f>SUM(I6:I7)</f>
        <v>198500</v>
      </c>
    </row>
    <row r="9" spans="2:10" ht="28.25" customHeight="1" x14ac:dyDescent="0.35">
      <c r="B9" s="155" t="s">
        <v>133</v>
      </c>
      <c r="C9" s="156"/>
      <c r="D9" s="156"/>
      <c r="E9" s="156"/>
      <c r="F9" s="156"/>
      <c r="G9" s="156"/>
      <c r="H9" s="157"/>
      <c r="I9" s="46">
        <f>I8*9</f>
        <v>1786500</v>
      </c>
    </row>
    <row r="10" spans="2:10" x14ac:dyDescent="0.35">
      <c r="J10" s="40"/>
    </row>
    <row r="11" spans="2:10" ht="16" thickBot="1" x14ac:dyDescent="0.4"/>
    <row r="12" spans="2:10" x14ac:dyDescent="0.35">
      <c r="B12" s="123" t="s">
        <v>158</v>
      </c>
      <c r="C12" s="124"/>
      <c r="D12" s="124"/>
      <c r="E12" s="124"/>
      <c r="F12" s="124"/>
      <c r="G12" s="124"/>
      <c r="H12" s="124"/>
      <c r="I12" s="125"/>
    </row>
    <row r="13" spans="2:10" x14ac:dyDescent="0.35">
      <c r="B13" s="126"/>
      <c r="C13" s="127"/>
      <c r="D13" s="127"/>
      <c r="E13" s="127"/>
      <c r="F13" s="127"/>
      <c r="G13" s="127"/>
      <c r="H13" s="127"/>
      <c r="I13" s="128"/>
    </row>
    <row r="14" spans="2:10" ht="27" customHeight="1" thickBot="1" x14ac:dyDescent="0.4">
      <c r="B14" s="129"/>
      <c r="C14" s="130"/>
      <c r="D14" s="130"/>
      <c r="E14" s="130"/>
      <c r="F14" s="130"/>
      <c r="G14" s="130"/>
      <c r="H14" s="130"/>
      <c r="I14" s="131"/>
    </row>
    <row r="16" spans="2:10" ht="38" customHeight="1" x14ac:dyDescent="0.35">
      <c r="C16" s="104" t="s">
        <v>155</v>
      </c>
      <c r="D16" s="104" t="s">
        <v>156</v>
      </c>
      <c r="E16" s="105" t="s">
        <v>157</v>
      </c>
    </row>
    <row r="17" spans="3:5" ht="36" customHeight="1" x14ac:dyDescent="0.35">
      <c r="C17" s="106"/>
      <c r="D17" s="107"/>
      <c r="E17" s="108"/>
    </row>
  </sheetData>
  <sheetProtection sheet="1" objects="1" scenarios="1"/>
  <mergeCells count="12">
    <mergeCell ref="C1:D1"/>
    <mergeCell ref="H4:H5"/>
    <mergeCell ref="I4:I5"/>
    <mergeCell ref="B8:H8"/>
    <mergeCell ref="B9:H9"/>
    <mergeCell ref="B12:I14"/>
    <mergeCell ref="B4:B5"/>
    <mergeCell ref="C4:C5"/>
    <mergeCell ref="D4:D5"/>
    <mergeCell ref="E4:E5"/>
    <mergeCell ref="F4:F5"/>
    <mergeCell ref="G4:G5"/>
  </mergeCells>
  <pageMargins left="0.7" right="0.7" top="0.75" bottom="0.75" header="0.3" footer="0.3"/>
  <pageSetup paperSize="9" orientation="portrait" horizontalDpi="360" verticalDpi="36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sheetPr>
  <dimension ref="B1:M27"/>
  <sheetViews>
    <sheetView showGridLines="0" rightToLeft="1" topLeftCell="A7" zoomScale="90" zoomScaleNormal="90" workbookViewId="0">
      <selection activeCell="G16" sqref="G16"/>
    </sheetView>
  </sheetViews>
  <sheetFormatPr defaultColWidth="8.6640625" defaultRowHeight="15.5" x14ac:dyDescent="0.35"/>
  <cols>
    <col min="1" max="1" width="5.6640625" style="19" customWidth="1"/>
    <col min="2" max="2" width="5" style="19" customWidth="1"/>
    <col min="3" max="3" width="52.1640625" style="19" customWidth="1"/>
    <col min="4" max="4" width="16.33203125" style="19" customWidth="1"/>
    <col min="5" max="5" width="22" style="19" customWidth="1"/>
    <col min="6" max="6" width="14.4140625" style="19" customWidth="1"/>
    <col min="7" max="7" width="21.9140625" style="19" customWidth="1"/>
    <col min="8" max="8" width="8.6640625" style="19"/>
    <col min="9" max="9" width="6.1640625" style="19" customWidth="1"/>
    <col min="10" max="10" width="5.58203125" style="19" customWidth="1"/>
    <col min="11" max="11" width="1.08203125" style="19" customWidth="1"/>
    <col min="12" max="12" width="2.5" style="19" hidden="1" customWidth="1"/>
    <col min="13" max="13" width="8.6640625" style="19" hidden="1" customWidth="1"/>
    <col min="14" max="16384" width="8.6640625" style="19"/>
  </cols>
  <sheetData>
    <row r="1" spans="2:8" ht="20" x14ac:dyDescent="0.4">
      <c r="C1" s="114" t="s">
        <v>72</v>
      </c>
      <c r="D1" s="115"/>
    </row>
    <row r="3" spans="2:8" x14ac:dyDescent="0.35">
      <c r="B3" s="44" t="s">
        <v>125</v>
      </c>
    </row>
    <row r="4" spans="2:8" ht="14.4" customHeight="1" x14ac:dyDescent="0.35">
      <c r="B4" s="120"/>
      <c r="C4" s="120" t="s">
        <v>9</v>
      </c>
      <c r="D4" s="116" t="s">
        <v>54</v>
      </c>
      <c r="E4" s="121" t="s">
        <v>97</v>
      </c>
      <c r="F4" s="121" t="s">
        <v>57</v>
      </c>
      <c r="G4" s="116" t="s">
        <v>92</v>
      </c>
    </row>
    <row r="5" spans="2:8" ht="14" customHeight="1" x14ac:dyDescent="0.35">
      <c r="B5" s="116"/>
      <c r="C5" s="120"/>
      <c r="D5" s="117"/>
      <c r="E5" s="159"/>
      <c r="F5" s="122"/>
      <c r="G5" s="117"/>
    </row>
    <row r="6" spans="2:8" s="20" customFormat="1" ht="26" customHeight="1" x14ac:dyDescent="0.3">
      <c r="B6" s="23">
        <v>1</v>
      </c>
      <c r="C6" s="62" t="s">
        <v>116</v>
      </c>
      <c r="D6" s="74" t="s">
        <v>58</v>
      </c>
      <c r="E6" s="95"/>
      <c r="F6" s="79">
        <v>3000</v>
      </c>
      <c r="G6" s="54">
        <f>F6*E6</f>
        <v>0</v>
      </c>
      <c r="H6" s="39"/>
    </row>
    <row r="7" spans="2:8" s="20" customFormat="1" ht="32.25" customHeight="1" x14ac:dyDescent="0.3">
      <c r="B7" s="23">
        <v>2</v>
      </c>
      <c r="C7" s="98" t="s">
        <v>108</v>
      </c>
      <c r="D7" s="169" t="s">
        <v>65</v>
      </c>
      <c r="E7" s="172"/>
      <c r="F7" s="173"/>
      <c r="G7" s="174"/>
      <c r="H7" s="39"/>
    </row>
    <row r="8" spans="2:8" s="20" customFormat="1" ht="26" customHeight="1" x14ac:dyDescent="0.3">
      <c r="B8" s="23">
        <v>2.1</v>
      </c>
      <c r="C8" s="61" t="s">
        <v>62</v>
      </c>
      <c r="D8" s="170"/>
      <c r="E8" s="95"/>
      <c r="F8" s="79">
        <v>8</v>
      </c>
      <c r="G8" s="54">
        <f>F8*E8</f>
        <v>0</v>
      </c>
      <c r="H8" s="39"/>
    </row>
    <row r="9" spans="2:8" s="20" customFormat="1" ht="26" customHeight="1" x14ac:dyDescent="0.3">
      <c r="B9" s="23">
        <v>2.2000000000000002</v>
      </c>
      <c r="C9" s="61" t="s">
        <v>63</v>
      </c>
      <c r="D9" s="170"/>
      <c r="E9" s="95"/>
      <c r="F9" s="79">
        <v>10</v>
      </c>
      <c r="G9" s="54">
        <f>F9*E9</f>
        <v>0</v>
      </c>
      <c r="H9" s="39"/>
    </row>
    <row r="10" spans="2:8" s="20" customFormat="1" ht="26" customHeight="1" x14ac:dyDescent="0.3">
      <c r="B10" s="23">
        <v>2.2999999999999998</v>
      </c>
      <c r="C10" s="61" t="s">
        <v>64</v>
      </c>
      <c r="D10" s="170"/>
      <c r="E10" s="95"/>
      <c r="F10" s="79">
        <v>30</v>
      </c>
      <c r="G10" s="54">
        <f>F10*E10</f>
        <v>0</v>
      </c>
      <c r="H10" s="39"/>
    </row>
    <row r="11" spans="2:8" s="20" customFormat="1" ht="26" customHeight="1" x14ac:dyDescent="0.3">
      <c r="B11" s="23">
        <v>2.4</v>
      </c>
      <c r="C11" s="61" t="s">
        <v>106</v>
      </c>
      <c r="D11" s="170"/>
      <c r="E11" s="95"/>
      <c r="F11" s="79">
        <v>2</v>
      </c>
      <c r="G11" s="54">
        <f>F11*E11</f>
        <v>0</v>
      </c>
      <c r="H11" s="39"/>
    </row>
    <row r="12" spans="2:8" s="20" customFormat="1" ht="26" customHeight="1" x14ac:dyDescent="0.3">
      <c r="B12" s="23">
        <v>2.5</v>
      </c>
      <c r="C12" s="61" t="s">
        <v>107</v>
      </c>
      <c r="D12" s="171"/>
      <c r="E12" s="95"/>
      <c r="F12" s="79">
        <v>8</v>
      </c>
      <c r="G12" s="54">
        <f>F12*E12</f>
        <v>0</v>
      </c>
      <c r="H12" s="39"/>
    </row>
    <row r="13" spans="2:8" s="20" customFormat="1" ht="26" customHeight="1" x14ac:dyDescent="0.3">
      <c r="B13" s="23">
        <v>3</v>
      </c>
      <c r="C13" s="64" t="s">
        <v>104</v>
      </c>
      <c r="D13" s="74" t="s">
        <v>59</v>
      </c>
      <c r="E13" s="95"/>
      <c r="F13" s="79">
        <v>5000</v>
      </c>
      <c r="G13" s="54">
        <f t="shared" ref="G13:G16" si="0">F13*E13</f>
        <v>0</v>
      </c>
      <c r="H13" s="39"/>
    </row>
    <row r="14" spans="2:8" s="20" customFormat="1" ht="26" customHeight="1" x14ac:dyDescent="0.3">
      <c r="B14" s="23">
        <v>4</v>
      </c>
      <c r="C14" s="62" t="s">
        <v>109</v>
      </c>
      <c r="D14" s="75" t="s">
        <v>105</v>
      </c>
      <c r="E14" s="95"/>
      <c r="F14" s="79">
        <v>8000</v>
      </c>
      <c r="G14" s="54">
        <f t="shared" si="0"/>
        <v>0</v>
      </c>
      <c r="H14" s="39"/>
    </row>
    <row r="15" spans="2:8" s="20" customFormat="1" ht="26" customHeight="1" x14ac:dyDescent="0.3">
      <c r="B15" s="23">
        <v>5</v>
      </c>
      <c r="C15" s="61" t="s">
        <v>112</v>
      </c>
      <c r="D15" s="74" t="s">
        <v>58</v>
      </c>
      <c r="E15" s="95"/>
      <c r="F15" s="79">
        <v>1</v>
      </c>
      <c r="G15" s="54">
        <f t="shared" si="0"/>
        <v>0</v>
      </c>
      <c r="H15" s="39"/>
    </row>
    <row r="16" spans="2:8" s="20" customFormat="1" ht="26" customHeight="1" x14ac:dyDescent="0.3">
      <c r="B16" s="43">
        <v>6</v>
      </c>
      <c r="C16" s="61" t="s">
        <v>113</v>
      </c>
      <c r="D16" s="74" t="s">
        <v>58</v>
      </c>
      <c r="E16" s="95"/>
      <c r="F16" s="80">
        <v>20</v>
      </c>
      <c r="G16" s="54">
        <f t="shared" si="0"/>
        <v>0</v>
      </c>
      <c r="H16" s="39"/>
    </row>
    <row r="17" spans="2:13" ht="24" customHeight="1" x14ac:dyDescent="0.35">
      <c r="B17" s="155" t="s">
        <v>98</v>
      </c>
      <c r="C17" s="156"/>
      <c r="D17" s="156"/>
      <c r="E17" s="156"/>
      <c r="F17" s="157"/>
      <c r="G17" s="46">
        <f>SUM(G6:G16)</f>
        <v>0</v>
      </c>
    </row>
    <row r="18" spans="2:13" ht="28.25" customHeight="1" x14ac:dyDescent="0.35">
      <c r="B18" s="155" t="s">
        <v>103</v>
      </c>
      <c r="C18" s="156"/>
      <c r="D18" s="156"/>
      <c r="E18" s="156"/>
      <c r="F18" s="157"/>
      <c r="G18" s="46">
        <f>G17*9</f>
        <v>0</v>
      </c>
    </row>
    <row r="19" spans="2:13" x14ac:dyDescent="0.35">
      <c r="H19" s="40"/>
    </row>
    <row r="20" spans="2:13" ht="16" thickBot="1" x14ac:dyDescent="0.4"/>
    <row r="21" spans="2:13" ht="9" customHeight="1" x14ac:dyDescent="0.35">
      <c r="B21" s="160" t="s">
        <v>159</v>
      </c>
      <c r="C21" s="161"/>
      <c r="D21" s="161"/>
      <c r="E21" s="161"/>
      <c r="F21" s="161"/>
      <c r="G21" s="161"/>
      <c r="H21" s="161"/>
      <c r="I21" s="161"/>
      <c r="J21" s="161"/>
      <c r="K21" s="161"/>
      <c r="L21" s="161"/>
      <c r="M21" s="162"/>
    </row>
    <row r="22" spans="2:13" ht="34" customHeight="1" x14ac:dyDescent="0.35">
      <c r="B22" s="163"/>
      <c r="C22" s="164"/>
      <c r="D22" s="164"/>
      <c r="E22" s="164"/>
      <c r="F22" s="164"/>
      <c r="G22" s="164"/>
      <c r="H22" s="164"/>
      <c r="I22" s="164"/>
      <c r="J22" s="164"/>
      <c r="K22" s="164"/>
      <c r="L22" s="164"/>
      <c r="M22" s="165"/>
    </row>
    <row r="23" spans="2:13" ht="59.25" customHeight="1" thickBot="1" x14ac:dyDescent="0.4">
      <c r="B23" s="166"/>
      <c r="C23" s="167"/>
      <c r="D23" s="167"/>
      <c r="E23" s="167"/>
      <c r="F23" s="167"/>
      <c r="G23" s="167"/>
      <c r="H23" s="167"/>
      <c r="I23" s="167"/>
      <c r="J23" s="167"/>
      <c r="K23" s="167"/>
      <c r="L23" s="167"/>
      <c r="M23" s="168"/>
    </row>
    <row r="26" spans="2:13" x14ac:dyDescent="0.35">
      <c r="C26" s="104" t="s">
        <v>155</v>
      </c>
      <c r="D26" s="104" t="s">
        <v>156</v>
      </c>
      <c r="E26" s="105" t="s">
        <v>157</v>
      </c>
    </row>
    <row r="27" spans="2:13" x14ac:dyDescent="0.35">
      <c r="C27" s="106"/>
      <c r="D27" s="107"/>
      <c r="E27" s="108"/>
    </row>
  </sheetData>
  <sheetProtection sheet="1" objects="1" scenarios="1"/>
  <mergeCells count="12">
    <mergeCell ref="C1:D1"/>
    <mergeCell ref="B21:M23"/>
    <mergeCell ref="G4:G5"/>
    <mergeCell ref="B17:F17"/>
    <mergeCell ref="B18:F18"/>
    <mergeCell ref="D4:D5"/>
    <mergeCell ref="D7:D12"/>
    <mergeCell ref="E7:G7"/>
    <mergeCell ref="B4:B5"/>
    <mergeCell ref="C4:C5"/>
    <mergeCell ref="E4:E5"/>
    <mergeCell ref="F4:F5"/>
  </mergeCells>
  <pageMargins left="0.7" right="0.7" top="0.75" bottom="0.75" header="0.3" footer="0.3"/>
  <pageSetup paperSize="9" orientation="portrait" horizontalDpi="360" verticalDpi="36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E20"/>
  <sheetViews>
    <sheetView showGridLines="0" rightToLeft="1" tabSelected="1" topLeftCell="A7" workbookViewId="0">
      <selection activeCell="C13" sqref="C13"/>
    </sheetView>
  </sheetViews>
  <sheetFormatPr defaultRowHeight="14" x14ac:dyDescent="0.3"/>
  <cols>
    <col min="1" max="1" width="5.6640625" customWidth="1"/>
    <col min="2" max="2" width="37.33203125" customWidth="1"/>
    <col min="3" max="3" width="18.9140625" customWidth="1"/>
    <col min="4" max="4" width="14.9140625" customWidth="1"/>
    <col min="5" max="5" width="20.4140625" customWidth="1"/>
  </cols>
  <sheetData>
    <row r="1" spans="1:5" ht="20" x14ac:dyDescent="0.4">
      <c r="B1" s="114" t="s">
        <v>126</v>
      </c>
      <c r="C1" s="115"/>
    </row>
    <row r="3" spans="1:5" ht="18" customHeight="1" x14ac:dyDescent="0.3">
      <c r="A3" s="120"/>
      <c r="B3" s="120" t="s">
        <v>10</v>
      </c>
      <c r="C3" s="121" t="s">
        <v>51</v>
      </c>
      <c r="D3" s="116" t="s">
        <v>53</v>
      </c>
      <c r="E3" s="175" t="s">
        <v>52</v>
      </c>
    </row>
    <row r="4" spans="1:5" ht="26.15" customHeight="1" x14ac:dyDescent="0.3">
      <c r="A4" s="116"/>
      <c r="B4" s="116"/>
      <c r="C4" s="122"/>
      <c r="D4" s="117"/>
      <c r="E4" s="176"/>
    </row>
    <row r="5" spans="1:5" ht="26.15" customHeight="1" x14ac:dyDescent="0.3">
      <c r="A5" s="22">
        <v>1</v>
      </c>
      <c r="B5" s="144" t="s">
        <v>46</v>
      </c>
      <c r="C5" s="145"/>
      <c r="D5" s="145"/>
      <c r="E5" s="146"/>
    </row>
    <row r="6" spans="1:5" ht="26.15" customHeight="1" x14ac:dyDescent="0.3">
      <c r="A6" s="22">
        <v>1.1000000000000001</v>
      </c>
      <c r="B6" s="22" t="s">
        <v>47</v>
      </c>
      <c r="C6" s="21">
        <f>'מ. בחינות - תכולת בסיס'!F9</f>
        <v>0</v>
      </c>
      <c r="D6" s="71">
        <v>1</v>
      </c>
      <c r="E6" s="57">
        <f>D6*C6</f>
        <v>0</v>
      </c>
    </row>
    <row r="7" spans="1:5" ht="26.15" customHeight="1" x14ac:dyDescent="0.3">
      <c r="A7" s="22">
        <v>1.2</v>
      </c>
      <c r="B7" s="22" t="s">
        <v>48</v>
      </c>
      <c r="C7" s="21">
        <f>'מ. בחינות - תכולה אופציונאלית'!F19</f>
        <v>0</v>
      </c>
      <c r="D7" s="71">
        <v>1</v>
      </c>
      <c r="E7" s="57">
        <f>D7*C7</f>
        <v>0</v>
      </c>
    </row>
    <row r="8" spans="1:5" ht="26.15" customHeight="1" x14ac:dyDescent="0.3">
      <c r="A8" s="22">
        <v>2</v>
      </c>
      <c r="B8" s="144" t="s">
        <v>49</v>
      </c>
      <c r="C8" s="145"/>
      <c r="D8" s="145"/>
      <c r="E8" s="146"/>
    </row>
    <row r="9" spans="1:5" ht="35.15" customHeight="1" x14ac:dyDescent="0.3">
      <c r="A9" s="22">
        <v>2.1</v>
      </c>
      <c r="B9" s="68" t="s">
        <v>142</v>
      </c>
      <c r="C9" s="70">
        <f>'דמי תפעול שנתיים'!E22+'דמי תפעול שנתיים'!E11</f>
        <v>0</v>
      </c>
      <c r="D9" s="71">
        <v>1</v>
      </c>
      <c r="E9" s="77">
        <f>D9*C9</f>
        <v>0</v>
      </c>
    </row>
    <row r="10" spans="1:5" ht="35.15" customHeight="1" x14ac:dyDescent="0.3">
      <c r="A10" s="22">
        <v>2.2000000000000002</v>
      </c>
      <c r="B10" s="68" t="s">
        <v>143</v>
      </c>
      <c r="C10" s="70">
        <f>'דמי תפעול עבור הבחינות ממוחשבות'!G17</f>
        <v>0</v>
      </c>
      <c r="D10" s="71">
        <v>1</v>
      </c>
      <c r="E10" s="77">
        <f>D10*C10</f>
        <v>0</v>
      </c>
    </row>
    <row r="11" spans="1:5" ht="35.15" customHeight="1" x14ac:dyDescent="0.3">
      <c r="A11" s="22">
        <v>2.2999999999999998</v>
      </c>
      <c r="B11" s="22" t="s">
        <v>124</v>
      </c>
      <c r="C11" s="70">
        <f>'פיתוחים והתאמות שו"ש'!I18</f>
        <v>3763620</v>
      </c>
      <c r="D11" s="72">
        <v>0.3</v>
      </c>
      <c r="E11" s="77">
        <f>D11*C11</f>
        <v>1129086</v>
      </c>
    </row>
    <row r="12" spans="1:5" ht="35.15" customHeight="1" x14ac:dyDescent="0.3">
      <c r="A12" s="22">
        <v>2.4</v>
      </c>
      <c r="B12" s="22" t="s">
        <v>71</v>
      </c>
      <c r="C12" s="70">
        <f>'שירותי כ"א לביצוע בחינה'!I9</f>
        <v>1786500</v>
      </c>
      <c r="D12" s="71">
        <v>1</v>
      </c>
      <c r="E12" s="57">
        <f>D12*C12</f>
        <v>1786500</v>
      </c>
    </row>
    <row r="13" spans="1:5" ht="35.15" customHeight="1" x14ac:dyDescent="0.3">
      <c r="A13" s="22">
        <v>2.5</v>
      </c>
      <c r="B13" s="22" t="s">
        <v>72</v>
      </c>
      <c r="C13" s="70">
        <f>'שירותים לוגיסטיים וטכניים'!G18</f>
        <v>0</v>
      </c>
      <c r="D13" s="71">
        <v>1</v>
      </c>
      <c r="E13" s="57">
        <f>D13*C13</f>
        <v>0</v>
      </c>
    </row>
    <row r="14" spans="1:5" ht="40.4" customHeight="1" x14ac:dyDescent="0.3">
      <c r="A14" s="132" t="s">
        <v>7</v>
      </c>
      <c r="B14" s="133"/>
      <c r="C14" s="133"/>
      <c r="D14" s="134"/>
      <c r="E14" s="58">
        <f>SUM(E9:E13)+E6+E7</f>
        <v>2915586</v>
      </c>
    </row>
    <row r="16" spans="1:5" ht="18" x14ac:dyDescent="0.4">
      <c r="A16" s="81" t="s">
        <v>110</v>
      </c>
    </row>
    <row r="19" spans="2:4" ht="15.5" x14ac:dyDescent="0.3">
      <c r="B19" s="104" t="s">
        <v>155</v>
      </c>
      <c r="C19" s="104" t="s">
        <v>156</v>
      </c>
      <c r="D19" s="105" t="s">
        <v>157</v>
      </c>
    </row>
    <row r="20" spans="2:4" x14ac:dyDescent="0.3">
      <c r="B20" s="106"/>
      <c r="C20" s="107"/>
      <c r="D20" s="108"/>
    </row>
  </sheetData>
  <sheetProtection sheet="1" objects="1" scenarios="1"/>
  <mergeCells count="9">
    <mergeCell ref="B1:C1"/>
    <mergeCell ref="A14:D14"/>
    <mergeCell ref="B5:E5"/>
    <mergeCell ref="B8:E8"/>
    <mergeCell ref="B3:B4"/>
    <mergeCell ref="E3:E4"/>
    <mergeCell ref="A3:A4"/>
    <mergeCell ref="D3:D4"/>
    <mergeCell ref="C3:C4"/>
  </mergeCells>
  <pageMargins left="0.7" right="0.7" top="0.75" bottom="0.75" header="0.3" footer="0.3"/>
  <pageSetup paperSize="9" orientation="portrait" r:id="rId1"/>
  <ignoredErrors>
    <ignoredError sqref="C13" formula="1"/>
  </ignoredErrors>
  <drawing r:id="rId2"/>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9</vt:i4>
      </vt:variant>
      <vt:variant>
        <vt:lpstr>טווחים בעלי שם</vt:lpstr>
      </vt:variant>
      <vt:variant>
        <vt:i4>1</vt:i4>
      </vt:variant>
    </vt:vector>
  </HeadingPairs>
  <TitlesOfParts>
    <vt:vector size="10" baseType="lpstr">
      <vt:lpstr>שער</vt:lpstr>
      <vt:lpstr>מ. בחינות - תכולת בסיס</vt:lpstr>
      <vt:lpstr>מ. בחינות - תכולה אופציונאלית</vt:lpstr>
      <vt:lpstr>דמי תפעול שנתיים</vt:lpstr>
      <vt:lpstr>דמי תפעול עבור הבחינות ממוחשבות</vt:lpstr>
      <vt:lpstr>פיתוחים והתאמות שו"ש</vt:lpstr>
      <vt:lpstr>שירותי כ"א לביצוע בחינה</vt:lpstr>
      <vt:lpstr>שירותים לוגיסטיים וטכניים</vt:lpstr>
      <vt:lpstr>ציון עלות לצורך השוואת הצעות</vt:lpstr>
      <vt:lpstr>שער!WPrint_Area_W</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Leshem</dc:creator>
  <cp:keywords/>
  <dc:description/>
  <cp:lastModifiedBy>Noa Ashkenazy</cp:lastModifiedBy>
  <dcterms:created xsi:type="dcterms:W3CDTF">2023-06-30T13:27:16Z</dcterms:created>
  <dcterms:modified xsi:type="dcterms:W3CDTF">2024-03-25T10:10:39Z</dcterms:modified>
  <cp:category/>
</cp:coreProperties>
</file>